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mc:AlternateContent xmlns:mc="http://schemas.openxmlformats.org/markup-compatibility/2006">
    <mc:Choice Requires="x15">
      <x15ac:absPath xmlns:x15ac="http://schemas.microsoft.com/office/spreadsheetml/2010/11/ac" url="D:\GDD\Marketplace\Routine Tournament\"/>
    </mc:Choice>
  </mc:AlternateContent>
  <xr:revisionPtr revIDLastSave="0" documentId="13_ncr:1_{5EA3FC45-6002-4258-8828-C4F6A6A4189A}" xr6:coauthVersionLast="47" xr6:coauthVersionMax="47" xr10:uidLastSave="{00000000-0000-0000-0000-000000000000}"/>
  <bookViews>
    <workbookView xWindow="-108" yWindow="-108" windowWidth="23256" windowHeight="12456" activeTab="3" xr2:uid="{CECF4018-DBCC-44FB-8A97-06C32D5EC2FE}"/>
  </bookViews>
  <sheets>
    <sheet name="Revision" sheetId="3" r:id="rId1"/>
    <sheet name="Reasoning-V1" sheetId="1" state="hidden" r:id="rId2"/>
    <sheet name="Concept-V1" sheetId="2" state="hidden" r:id="rId3"/>
    <sheet name="Concept" sheetId="6" r:id="rId4"/>
    <sheet name="Tool Config" sheetId="9" r:id="rId5"/>
    <sheet name="UI-v1" sheetId="5" state="hidden" r:id="rId6"/>
    <sheet name="Simulation" sheetId="8" r:id="rId7"/>
    <sheet name="UI" sheetId="7" r:id="rId8"/>
  </sheets>
  <definedNames>
    <definedName name="aaaa" localSheetId="6">#REF!</definedName>
    <definedName name="aaaa">#REF!</definedName>
    <definedName name="CharacterAbility" localSheetId="6">#REF!</definedName>
    <definedName name="CharacterAbility">#REF!</definedName>
    <definedName name="CharacterStat">#REF!</definedName>
    <definedName name="fsfsf">#REF!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464" i="6" l="1"/>
  <c r="G464" i="6"/>
  <c r="H464" i="6" l="1"/>
  <c r="C21" i="8" l="1"/>
  <c r="F177" i="6"/>
  <c r="G177" i="6" s="1"/>
  <c r="O35" i="8" l="1"/>
  <c r="O36" i="8"/>
  <c r="O37" i="8"/>
  <c r="O38" i="8"/>
  <c r="O39" i="8"/>
  <c r="O40" i="8"/>
  <c r="O41" i="8"/>
  <c r="O34" i="8"/>
  <c r="L34" i="8"/>
  <c r="H20" i="8"/>
  <c r="I20" i="8"/>
  <c r="J21" i="8"/>
  <c r="J22" i="8" s="1"/>
  <c r="J23" i="8" s="1"/>
  <c r="J24" i="8" s="1"/>
  <c r="J25" i="8" s="1"/>
  <c r="J26" i="8" s="1"/>
  <c r="J27" i="8" s="1"/>
  <c r="J28" i="8" s="1"/>
  <c r="K40" i="8"/>
  <c r="C7" i="8"/>
  <c r="F10" i="8" s="1"/>
  <c r="C8" i="8" s="1"/>
  <c r="K39" i="8"/>
  <c r="K34" i="8"/>
  <c r="K35" i="8"/>
  <c r="K36" i="8"/>
  <c r="K37" i="8"/>
  <c r="K38" i="8"/>
  <c r="J34" i="8"/>
  <c r="J35" i="8"/>
  <c r="J36" i="8"/>
  <c r="J37" i="8"/>
  <c r="J38" i="8"/>
  <c r="J39" i="8"/>
  <c r="J40" i="8"/>
  <c r="L40" i="8" l="1"/>
  <c r="I6" i="8"/>
  <c r="I8" i="8" s="1"/>
  <c r="B22" i="8"/>
  <c r="C22" i="8" s="1"/>
  <c r="P4" i="8"/>
  <c r="P1" i="8"/>
  <c r="P2" i="8"/>
  <c r="P3" i="8"/>
  <c r="P5" i="8"/>
  <c r="P6" i="8"/>
  <c r="P13" i="8"/>
  <c r="P14" i="8"/>
  <c r="P20" i="8"/>
  <c r="P31" i="8"/>
  <c r="P32" i="8"/>
  <c r="P33" i="8"/>
  <c r="P34" i="8"/>
  <c r="P35" i="8"/>
  <c r="P36" i="8"/>
  <c r="P37" i="8"/>
  <c r="P38" i="8"/>
  <c r="P39" i="8"/>
  <c r="P40" i="8"/>
  <c r="P41" i="8"/>
  <c r="P42" i="8"/>
  <c r="P43" i="8"/>
  <c r="P44" i="8"/>
  <c r="P45" i="8"/>
  <c r="P46" i="8"/>
  <c r="P47" i="8"/>
  <c r="P48" i="8"/>
  <c r="P49" i="8"/>
  <c r="P50" i="8"/>
  <c r="P51" i="8"/>
  <c r="P52" i="8"/>
  <c r="H21" i="8" l="1"/>
  <c r="I21" i="8" s="1"/>
  <c r="H22" i="8" s="1"/>
  <c r="L22" i="8" s="1"/>
  <c r="L38" i="8"/>
  <c r="L35" i="8"/>
  <c r="L39" i="8"/>
  <c r="L37" i="8"/>
  <c r="L36" i="8"/>
  <c r="L20" i="8"/>
  <c r="B23" i="8"/>
  <c r="L21" i="8" l="1"/>
  <c r="M39" i="8"/>
  <c r="O566" i="6"/>
  <c r="M35" i="8"/>
  <c r="O562" i="6"/>
  <c r="M34" i="8"/>
  <c r="O561" i="6"/>
  <c r="O564" i="6"/>
  <c r="M37" i="8"/>
  <c r="M38" i="8"/>
  <c r="O565" i="6"/>
  <c r="M36" i="8"/>
  <c r="O563" i="6"/>
  <c r="I22" i="8"/>
  <c r="H23" i="8" s="1"/>
  <c r="L23" i="8" s="1"/>
  <c r="C23" i="8"/>
  <c r="B24" i="8"/>
  <c r="Q565" i="6" l="1"/>
  <c r="R565" i="6" s="1"/>
  <c r="S565" i="6" s="1"/>
  <c r="Q564" i="6"/>
  <c r="R564" i="6" s="1"/>
  <c r="S564" i="6" s="1"/>
  <c r="Q563" i="6"/>
  <c r="R563" i="6" s="1"/>
  <c r="S563" i="6" s="1"/>
  <c r="Q562" i="6"/>
  <c r="R562" i="6" s="1"/>
  <c r="S562" i="6" s="1"/>
  <c r="Q566" i="6"/>
  <c r="R566" i="6" s="1"/>
  <c r="S566" i="6" s="1"/>
  <c r="Q561" i="6"/>
  <c r="R561" i="6" s="1"/>
  <c r="S561" i="6" s="1"/>
  <c r="I23" i="8"/>
  <c r="H24" i="8" s="1"/>
  <c r="L24" i="8" s="1"/>
  <c r="B25" i="8"/>
  <c r="C24" i="8"/>
  <c r="T562" i="6" l="1"/>
  <c r="T563" i="6"/>
  <c r="T564" i="6"/>
  <c r="T566" i="6"/>
  <c r="T565" i="6"/>
  <c r="T561" i="6"/>
  <c r="I24" i="8"/>
  <c r="H25" i="8" s="1"/>
  <c r="L25" i="8" s="1"/>
  <c r="B26" i="8"/>
  <c r="C25" i="8"/>
  <c r="I25" i="8" l="1"/>
  <c r="H26" i="8" s="1"/>
  <c r="L26" i="8" s="1"/>
  <c r="B27" i="8"/>
  <c r="C26" i="8"/>
  <c r="I26" i="8" l="1"/>
  <c r="H27" i="8" s="1"/>
  <c r="L27" i="8" s="1"/>
  <c r="B28" i="8"/>
  <c r="C27" i="8"/>
  <c r="I27" i="8" l="1"/>
  <c r="H28" i="8" s="1"/>
  <c r="L28" i="8" s="1"/>
  <c r="B29" i="8"/>
  <c r="B30" i="8" s="1"/>
  <c r="C28" i="8"/>
  <c r="I28" i="8" l="1"/>
  <c r="C29" i="8"/>
  <c r="H29" i="8" l="1"/>
  <c r="C30" i="8"/>
  <c r="B31" i="8"/>
  <c r="L29" i="8" l="1"/>
  <c r="F7" i="8" s="1"/>
  <c r="J29" i="8"/>
  <c r="B32" i="8"/>
  <c r="B33" i="8" s="1"/>
  <c r="C31" i="8"/>
  <c r="F6" i="8" l="1"/>
  <c r="C11" i="8"/>
  <c r="C10" i="8"/>
  <c r="C33" i="8"/>
  <c r="B34" i="8"/>
  <c r="C32" i="8"/>
  <c r="B35" i="8" l="1"/>
  <c r="C34" i="8"/>
  <c r="C35" i="8" l="1"/>
  <c r="B36" i="8"/>
  <c r="B37" i="8" l="1"/>
  <c r="C36" i="8"/>
  <c r="C37" i="8" l="1"/>
  <c r="B38" i="8"/>
  <c r="B39" i="8" l="1"/>
  <c r="C38" i="8"/>
  <c r="C39" i="8" l="1"/>
  <c r="B40" i="8"/>
  <c r="B41" i="8" l="1"/>
  <c r="C40" i="8"/>
  <c r="C41" i="8" l="1"/>
  <c r="B42" i="8"/>
  <c r="C42" i="8" s="1"/>
  <c r="B43" i="8" l="1"/>
  <c r="C43" i="8" l="1"/>
  <c r="B44" i="8"/>
  <c r="C44" i="8" l="1"/>
  <c r="B45" i="8"/>
  <c r="C45" i="8" l="1"/>
  <c r="B46" i="8"/>
  <c r="C46" i="8" l="1"/>
  <c r="B47" i="8"/>
  <c r="C47" i="8" l="1"/>
  <c r="B48" i="8"/>
  <c r="C48" i="8" l="1"/>
  <c r="B49" i="8"/>
  <c r="C49" i="8" l="1"/>
  <c r="B50" i="8"/>
  <c r="C50" i="8" l="1"/>
  <c r="B51" i="8"/>
  <c r="C51" i="8" l="1"/>
  <c r="B52" i="8"/>
  <c r="C52" i="8" l="1"/>
  <c r="B53" i="8"/>
  <c r="C18" i="8" l="1"/>
  <c r="C53" i="8"/>
  <c r="D53" i="8" s="1"/>
  <c r="E53" i="8" s="1"/>
  <c r="B54" i="8"/>
  <c r="D52" i="8" l="1"/>
  <c r="E52" i="8" s="1"/>
  <c r="D21" i="8"/>
  <c r="D36" i="8"/>
  <c r="E36" i="8" s="1"/>
  <c r="D37" i="8"/>
  <c r="E37" i="8" s="1"/>
  <c r="D38" i="8"/>
  <c r="E38" i="8" s="1"/>
  <c r="D39" i="8"/>
  <c r="E39" i="8" s="1"/>
  <c r="D40" i="8"/>
  <c r="E40" i="8" s="1"/>
  <c r="D41" i="8"/>
  <c r="E41" i="8" s="1"/>
  <c r="D42" i="8"/>
  <c r="E42" i="8" s="1"/>
  <c r="D51" i="8"/>
  <c r="D33" i="8"/>
  <c r="E33" i="8" s="1"/>
  <c r="D34" i="8"/>
  <c r="E34" i="8" s="1"/>
  <c r="D35" i="8"/>
  <c r="E35" i="8" s="1"/>
  <c r="D43" i="8"/>
  <c r="E43" i="8" s="1"/>
  <c r="D44" i="8"/>
  <c r="E44" i="8" s="1"/>
  <c r="D45" i="8"/>
  <c r="E45" i="8" s="1"/>
  <c r="D46" i="8"/>
  <c r="E46" i="8" s="1"/>
  <c r="D47" i="8"/>
  <c r="E47" i="8" s="1"/>
  <c r="D48" i="8"/>
  <c r="E48" i="8" s="1"/>
  <c r="D49" i="8"/>
  <c r="E49" i="8" s="1"/>
  <c r="D50" i="8"/>
  <c r="E50" i="8" s="1"/>
  <c r="D23" i="8"/>
  <c r="D31" i="8"/>
  <c r="E31" i="8" s="1"/>
  <c r="D27" i="8"/>
  <c r="D29" i="8"/>
  <c r="D28" i="8"/>
  <c r="D26" i="8"/>
  <c r="D25" i="8"/>
  <c r="D24" i="8"/>
  <c r="D22" i="8"/>
  <c r="D30" i="8"/>
  <c r="D32" i="8"/>
  <c r="E32" i="8" s="1"/>
  <c r="F52" i="8"/>
  <c r="G52" i="8"/>
  <c r="B55" i="8"/>
  <c r="C54" i="8"/>
  <c r="D54" i="8" s="1"/>
  <c r="E54" i="8" s="1"/>
  <c r="F53" i="8"/>
  <c r="G53" i="8"/>
  <c r="E51" i="8" l="1"/>
  <c r="G51" i="8"/>
  <c r="I51" i="8" s="1"/>
  <c r="F51" i="8"/>
  <c r="I52" i="8"/>
  <c r="G467" i="6"/>
  <c r="H467" i="6" s="1"/>
  <c r="E24" i="8"/>
  <c r="G468" i="6"/>
  <c r="H468" i="6" s="1"/>
  <c r="E25" i="8"/>
  <c r="G471" i="6"/>
  <c r="H471" i="6" s="1"/>
  <c r="E28" i="8"/>
  <c r="G469" i="6"/>
  <c r="H469" i="6" s="1"/>
  <c r="E26" i="8"/>
  <c r="G473" i="6"/>
  <c r="H473" i="6" s="1"/>
  <c r="E30" i="8"/>
  <c r="G472" i="6"/>
  <c r="H472" i="6" s="1"/>
  <c r="E29" i="8"/>
  <c r="G470" i="6"/>
  <c r="H470" i="6" s="1"/>
  <c r="E27" i="8"/>
  <c r="E21" i="8"/>
  <c r="G465" i="6"/>
  <c r="H465" i="6" s="1"/>
  <c r="E22" i="8"/>
  <c r="G466" i="6"/>
  <c r="H466" i="6" s="1"/>
  <c r="E23" i="8"/>
  <c r="I45" i="8"/>
  <c r="I43" i="8"/>
  <c r="I50" i="8"/>
  <c r="I47" i="8"/>
  <c r="C17" i="8"/>
  <c r="B56" i="8"/>
  <c r="C55" i="8"/>
  <c r="D55" i="8" s="1"/>
  <c r="E55" i="8" s="1"/>
  <c r="G54" i="8"/>
  <c r="F54" i="8"/>
  <c r="I53" i="8" l="1"/>
  <c r="G474" i="6"/>
  <c r="I48" i="8"/>
  <c r="I49" i="8"/>
  <c r="I44" i="8"/>
  <c r="I46" i="8"/>
  <c r="F55" i="8"/>
  <c r="G55" i="8"/>
  <c r="B57" i="8"/>
  <c r="C56" i="8"/>
  <c r="D56" i="8" s="1"/>
  <c r="E56" i="8" s="1"/>
  <c r="I54" i="8" l="1"/>
  <c r="C57" i="8"/>
  <c r="D57" i="8" s="1"/>
  <c r="E57" i="8" s="1"/>
  <c r="B58" i="8"/>
  <c r="G56" i="8"/>
  <c r="F56" i="8"/>
  <c r="I55" i="8" l="1"/>
  <c r="G57" i="8"/>
  <c r="F57" i="8"/>
  <c r="C58" i="8"/>
  <c r="D58" i="8" s="1"/>
  <c r="E58" i="8" s="1"/>
  <c r="B59" i="8"/>
  <c r="I56" i="8" l="1"/>
  <c r="F58" i="8"/>
  <c r="G58" i="8"/>
  <c r="B60" i="8"/>
  <c r="C59" i="8"/>
  <c r="D59" i="8" s="1"/>
  <c r="E59" i="8" s="1"/>
  <c r="I57" i="8" l="1"/>
  <c r="C60" i="8"/>
  <c r="D60" i="8" s="1"/>
  <c r="E60" i="8" s="1"/>
  <c r="B61" i="8"/>
  <c r="F59" i="8"/>
  <c r="G59" i="8"/>
  <c r="I58" i="8" l="1"/>
  <c r="C61" i="8"/>
  <c r="D61" i="8" s="1"/>
  <c r="E61" i="8" s="1"/>
  <c r="B62" i="8"/>
  <c r="F60" i="8"/>
  <c r="G60" i="8"/>
  <c r="I59" i="8" l="1"/>
  <c r="F61" i="8"/>
  <c r="G61" i="8"/>
  <c r="B63" i="8"/>
  <c r="C62" i="8"/>
  <c r="D62" i="8" s="1"/>
  <c r="E62" i="8" s="1"/>
  <c r="I60" i="8" l="1"/>
  <c r="B64" i="8"/>
  <c r="C63" i="8"/>
  <c r="D63" i="8" s="1"/>
  <c r="E63" i="8" s="1"/>
  <c r="G62" i="8"/>
  <c r="F62" i="8"/>
  <c r="I61" i="8" l="1"/>
  <c r="F63" i="8"/>
  <c r="G63" i="8"/>
  <c r="B65" i="8"/>
  <c r="C64" i="8"/>
  <c r="D64" i="8" s="1"/>
  <c r="E64" i="8" s="1"/>
  <c r="I62" i="8" l="1"/>
  <c r="G64" i="8"/>
  <c r="F64" i="8"/>
  <c r="C65" i="8"/>
  <c r="D65" i="8" s="1"/>
  <c r="E65" i="8" s="1"/>
  <c r="B66" i="8"/>
  <c r="I63" i="8" l="1"/>
  <c r="C66" i="8"/>
  <c r="D66" i="8" s="1"/>
  <c r="E66" i="8" s="1"/>
  <c r="B67" i="8"/>
  <c r="G65" i="8"/>
  <c r="F65" i="8"/>
  <c r="I64" i="8" l="1"/>
  <c r="C67" i="8"/>
  <c r="D67" i="8" s="1"/>
  <c r="E67" i="8" s="1"/>
  <c r="B68" i="8"/>
  <c r="G66" i="8"/>
  <c r="F66" i="8"/>
  <c r="I65" i="8" l="1"/>
  <c r="C68" i="8"/>
  <c r="D68" i="8" s="1"/>
  <c r="E68" i="8" s="1"/>
  <c r="B69" i="8"/>
  <c r="F67" i="8"/>
  <c r="G67" i="8"/>
  <c r="I66" i="8" l="1"/>
  <c r="C69" i="8"/>
  <c r="D69" i="8" s="1"/>
  <c r="E69" i="8" s="1"/>
  <c r="B70" i="8"/>
  <c r="F68" i="8"/>
  <c r="G68" i="8"/>
  <c r="I67" i="8" l="1"/>
  <c r="B71" i="8"/>
  <c r="C70" i="8"/>
  <c r="D70" i="8" s="1"/>
  <c r="E70" i="8" s="1"/>
  <c r="F69" i="8"/>
  <c r="G69" i="8"/>
  <c r="I68" i="8" l="1"/>
  <c r="G70" i="8"/>
  <c r="F70" i="8"/>
  <c r="B72" i="8"/>
  <c r="C71" i="8"/>
  <c r="D71" i="8" s="1"/>
  <c r="E71" i="8" s="1"/>
  <c r="I69" i="8" l="1"/>
  <c r="F71" i="8"/>
  <c r="G71" i="8"/>
  <c r="B73" i="8"/>
  <c r="C72" i="8"/>
  <c r="D72" i="8" s="1"/>
  <c r="E72" i="8" s="1"/>
  <c r="I70" i="8" l="1"/>
  <c r="G72" i="8"/>
  <c r="F72" i="8"/>
  <c r="C73" i="8"/>
  <c r="D73" i="8" s="1"/>
  <c r="E73" i="8" s="1"/>
  <c r="B74" i="8"/>
  <c r="I71" i="8" l="1"/>
  <c r="C74" i="8"/>
  <c r="D74" i="8" s="1"/>
  <c r="E74" i="8" s="1"/>
  <c r="B75" i="8"/>
  <c r="G73" i="8"/>
  <c r="F73" i="8"/>
  <c r="I72" i="8" l="1"/>
  <c r="B76" i="8"/>
  <c r="C75" i="8"/>
  <c r="D75" i="8" s="1"/>
  <c r="E75" i="8" s="1"/>
  <c r="F74" i="8"/>
  <c r="G74" i="8"/>
  <c r="I73" i="8" l="1"/>
  <c r="F75" i="8"/>
  <c r="G75" i="8"/>
  <c r="C76" i="8"/>
  <c r="D76" i="8" s="1"/>
  <c r="E76" i="8" s="1"/>
  <c r="B77" i="8"/>
  <c r="I74" i="8" l="1"/>
  <c r="F76" i="8"/>
  <c r="G76" i="8"/>
  <c r="C77" i="8"/>
  <c r="D77" i="8" s="1"/>
  <c r="E77" i="8" s="1"/>
  <c r="B78" i="8"/>
  <c r="I75" i="8" l="1"/>
  <c r="B79" i="8"/>
  <c r="C78" i="8"/>
  <c r="D78" i="8" s="1"/>
  <c r="E78" i="8" s="1"/>
  <c r="F77" i="8"/>
  <c r="G77" i="8"/>
  <c r="I76" i="8" l="1"/>
  <c r="G78" i="8"/>
  <c r="F78" i="8"/>
  <c r="B80" i="8"/>
  <c r="C79" i="8"/>
  <c r="D79" i="8" s="1"/>
  <c r="E79" i="8" s="1"/>
  <c r="I77" i="8" l="1"/>
  <c r="F79" i="8"/>
  <c r="G79" i="8"/>
  <c r="B81" i="8"/>
  <c r="C80" i="8"/>
  <c r="D80" i="8" s="1"/>
  <c r="E80" i="8" s="1"/>
  <c r="I78" i="8" l="1"/>
  <c r="C81" i="8"/>
  <c r="D81" i="8" s="1"/>
  <c r="E81" i="8" s="1"/>
  <c r="B82" i="8"/>
  <c r="G80" i="8"/>
  <c r="F80" i="8"/>
  <c r="I79" i="8" l="1"/>
  <c r="C82" i="8"/>
  <c r="D82" i="8" s="1"/>
  <c r="E82" i="8" s="1"/>
  <c r="B83" i="8"/>
  <c r="G81" i="8"/>
  <c r="F81" i="8"/>
  <c r="I80" i="8" l="1"/>
  <c r="C83" i="8"/>
  <c r="D83" i="8" s="1"/>
  <c r="E83" i="8" s="1"/>
  <c r="B84" i="8"/>
  <c r="G82" i="8"/>
  <c r="F82" i="8"/>
  <c r="I81" i="8" l="1"/>
  <c r="C84" i="8"/>
  <c r="D84" i="8" s="1"/>
  <c r="E84" i="8" s="1"/>
  <c r="B85" i="8"/>
  <c r="F83" i="8"/>
  <c r="G83" i="8"/>
  <c r="I82" i="8" l="1"/>
  <c r="C85" i="8"/>
  <c r="D85" i="8" s="1"/>
  <c r="E85" i="8" s="1"/>
  <c r="B86" i="8"/>
  <c r="F84" i="8"/>
  <c r="G84" i="8"/>
  <c r="I83" i="8" l="1"/>
  <c r="B87" i="8"/>
  <c r="C86" i="8"/>
  <c r="D86" i="8" s="1"/>
  <c r="E86" i="8" s="1"/>
  <c r="F85" i="8"/>
  <c r="G85" i="8"/>
  <c r="I84" i="8" l="1"/>
  <c r="G86" i="8"/>
  <c r="F86" i="8"/>
  <c r="B88" i="8"/>
  <c r="C87" i="8"/>
  <c r="D87" i="8" s="1"/>
  <c r="E87" i="8" s="1"/>
  <c r="I85" i="8" l="1"/>
  <c r="F87" i="8"/>
  <c r="G87" i="8"/>
  <c r="B89" i="8"/>
  <c r="C88" i="8"/>
  <c r="D88" i="8" s="1"/>
  <c r="E88" i="8" s="1"/>
  <c r="I86" i="8" l="1"/>
  <c r="G88" i="8"/>
  <c r="F88" i="8"/>
  <c r="C89" i="8"/>
  <c r="D89" i="8" s="1"/>
  <c r="E89" i="8" s="1"/>
  <c r="B90" i="8"/>
  <c r="I87" i="8" l="1"/>
  <c r="C90" i="8"/>
  <c r="D90" i="8" s="1"/>
  <c r="E90" i="8" s="1"/>
  <c r="B91" i="8"/>
  <c r="F89" i="8"/>
  <c r="G89" i="8"/>
  <c r="I88" i="8" l="1"/>
  <c r="C91" i="8"/>
  <c r="D91" i="8" s="1"/>
  <c r="E91" i="8" s="1"/>
  <c r="B92" i="8"/>
  <c r="G90" i="8"/>
  <c r="F90" i="8"/>
  <c r="I89" i="8" l="1"/>
  <c r="B93" i="8"/>
  <c r="C92" i="8"/>
  <c r="D92" i="8" s="1"/>
  <c r="E92" i="8" s="1"/>
  <c r="F91" i="8"/>
  <c r="G91" i="8"/>
  <c r="I90" i="8" l="1"/>
  <c r="G92" i="8"/>
  <c r="F92" i="8"/>
  <c r="C93" i="8"/>
  <c r="D93" i="8" s="1"/>
  <c r="E93" i="8" s="1"/>
  <c r="B94" i="8"/>
  <c r="I91" i="8" l="1"/>
  <c r="F93" i="8"/>
  <c r="G93" i="8"/>
  <c r="B95" i="8"/>
  <c r="C94" i="8"/>
  <c r="D94" i="8" s="1"/>
  <c r="E94" i="8" s="1"/>
  <c r="I92" i="8" l="1"/>
  <c r="G94" i="8"/>
  <c r="F94" i="8"/>
  <c r="B96" i="8"/>
  <c r="C95" i="8"/>
  <c r="D95" i="8" s="1"/>
  <c r="E95" i="8" s="1"/>
  <c r="I93" i="8" l="1"/>
  <c r="F95" i="8"/>
  <c r="G95" i="8"/>
  <c r="B97" i="8"/>
  <c r="C96" i="8"/>
  <c r="D96" i="8" s="1"/>
  <c r="E96" i="8" s="1"/>
  <c r="I94" i="8" l="1"/>
  <c r="F96" i="8"/>
  <c r="G96" i="8"/>
  <c r="I95" i="8" s="1"/>
  <c r="C97" i="8"/>
  <c r="D97" i="8" s="1"/>
  <c r="E97" i="8" s="1"/>
  <c r="B98" i="8"/>
  <c r="C98" i="8" l="1"/>
  <c r="D98" i="8" s="1"/>
  <c r="E98" i="8" s="1"/>
  <c r="B99" i="8"/>
  <c r="F97" i="8"/>
  <c r="G97" i="8"/>
  <c r="I96" i="8" l="1"/>
  <c r="C99" i="8"/>
  <c r="D99" i="8" s="1"/>
  <c r="E99" i="8" s="1"/>
  <c r="B100" i="8"/>
  <c r="G98" i="8"/>
  <c r="F98" i="8"/>
  <c r="I97" i="8" l="1"/>
  <c r="C100" i="8"/>
  <c r="D100" i="8" s="1"/>
  <c r="E100" i="8" s="1"/>
  <c r="B101" i="8"/>
  <c r="F99" i="8"/>
  <c r="G99" i="8"/>
  <c r="I98" i="8" l="1"/>
  <c r="B102" i="8"/>
  <c r="C101" i="8"/>
  <c r="D101" i="8" s="1"/>
  <c r="E101" i="8" s="1"/>
  <c r="G100" i="8"/>
  <c r="F100" i="8"/>
  <c r="I99" i="8" l="1"/>
  <c r="F101" i="8"/>
  <c r="G101" i="8"/>
  <c r="B103" i="8"/>
  <c r="C102" i="8"/>
  <c r="D102" i="8" s="1"/>
  <c r="E102" i="8" s="1"/>
  <c r="I100" i="8" l="1"/>
  <c r="B104" i="8"/>
  <c r="C103" i="8"/>
  <c r="D103" i="8" s="1"/>
  <c r="E103" i="8" s="1"/>
  <c r="G102" i="8"/>
  <c r="F102" i="8"/>
  <c r="I101" i="8" l="1"/>
  <c r="G103" i="8"/>
  <c r="F103" i="8"/>
  <c r="B105" i="8"/>
  <c r="C104" i="8"/>
  <c r="D104" i="8" s="1"/>
  <c r="E104" i="8" s="1"/>
  <c r="I102" i="8" l="1"/>
  <c r="C105" i="8"/>
  <c r="D105" i="8" s="1"/>
  <c r="E105" i="8" s="1"/>
  <c r="B106" i="8"/>
  <c r="F104" i="8"/>
  <c r="G104" i="8"/>
  <c r="I103" i="8" l="1"/>
  <c r="C106" i="8"/>
  <c r="D106" i="8" s="1"/>
  <c r="E106" i="8" s="1"/>
  <c r="B107" i="8"/>
  <c r="F105" i="8"/>
  <c r="G105" i="8"/>
  <c r="I104" i="8" l="1"/>
  <c r="C107" i="8"/>
  <c r="D107" i="8" s="1"/>
  <c r="E107" i="8" s="1"/>
  <c r="B108" i="8"/>
  <c r="G106" i="8"/>
  <c r="F106" i="8"/>
  <c r="I105" i="8" l="1"/>
  <c r="B109" i="8"/>
  <c r="C108" i="8"/>
  <c r="D108" i="8" s="1"/>
  <c r="E108" i="8" s="1"/>
  <c r="F107" i="8"/>
  <c r="G107" i="8"/>
  <c r="I106" i="8" l="1"/>
  <c r="F108" i="8"/>
  <c r="G108" i="8"/>
  <c r="C109" i="8"/>
  <c r="D109" i="8" s="1"/>
  <c r="E109" i="8" s="1"/>
  <c r="B110" i="8"/>
  <c r="I107" i="8" l="1"/>
  <c r="F109" i="8"/>
  <c r="G109" i="8"/>
  <c r="B111" i="8"/>
  <c r="C110" i="8"/>
  <c r="D110" i="8" s="1"/>
  <c r="E110" i="8" s="1"/>
  <c r="I108" i="8" l="1"/>
  <c r="G110" i="8"/>
  <c r="F110" i="8"/>
  <c r="B112" i="8"/>
  <c r="C111" i="8"/>
  <c r="D111" i="8" s="1"/>
  <c r="E111" i="8" s="1"/>
  <c r="I109" i="8" l="1"/>
  <c r="G111" i="8"/>
  <c r="F111" i="8"/>
  <c r="B113" i="8"/>
  <c r="C112" i="8"/>
  <c r="D112" i="8" s="1"/>
  <c r="E112" i="8" s="1"/>
  <c r="I110" i="8" l="1"/>
  <c r="F112" i="8"/>
  <c r="G112" i="8"/>
  <c r="C113" i="8"/>
  <c r="D113" i="8" s="1"/>
  <c r="E113" i="8" s="1"/>
  <c r="B114" i="8"/>
  <c r="I111" i="8" l="1"/>
  <c r="F113" i="8"/>
  <c r="G113" i="8"/>
  <c r="C114" i="8"/>
  <c r="D114" i="8" s="1"/>
  <c r="E114" i="8" s="1"/>
  <c r="B115" i="8"/>
  <c r="I112" i="8" l="1"/>
  <c r="C115" i="8"/>
  <c r="D115" i="8" s="1"/>
  <c r="E115" i="8" s="1"/>
  <c r="B116" i="8"/>
  <c r="G114" i="8"/>
  <c r="F114" i="8"/>
  <c r="I113" i="8" l="1"/>
  <c r="B117" i="8"/>
  <c r="C116" i="8"/>
  <c r="D116" i="8" s="1"/>
  <c r="E116" i="8" s="1"/>
  <c r="F115" i="8"/>
  <c r="G115" i="8"/>
  <c r="I114" i="8" l="1"/>
  <c r="F116" i="8"/>
  <c r="G116" i="8"/>
  <c r="B118" i="8"/>
  <c r="C117" i="8"/>
  <c r="D117" i="8" s="1"/>
  <c r="E117" i="8" s="1"/>
  <c r="I115" i="8" l="1"/>
  <c r="B119" i="8"/>
  <c r="C118" i="8"/>
  <c r="D118" i="8" s="1"/>
  <c r="E118" i="8" s="1"/>
  <c r="F117" i="8"/>
  <c r="G117" i="8"/>
  <c r="I116" i="8" l="1"/>
  <c r="B120" i="8"/>
  <c r="C119" i="8"/>
  <c r="D119" i="8" s="1"/>
  <c r="E119" i="8" s="1"/>
  <c r="G118" i="8"/>
  <c r="F118" i="8"/>
  <c r="I117" i="8" l="1"/>
  <c r="G119" i="8"/>
  <c r="F119" i="8"/>
  <c r="B121" i="8"/>
  <c r="C120" i="8"/>
  <c r="D120" i="8" s="1"/>
  <c r="E120" i="8" s="1"/>
  <c r="I118" i="8" l="1"/>
  <c r="C121" i="8"/>
  <c r="D121" i="8" s="1"/>
  <c r="E121" i="8" s="1"/>
  <c r="B122" i="8"/>
  <c r="F120" i="8"/>
  <c r="G120" i="8"/>
  <c r="I119" i="8" l="1"/>
  <c r="C122" i="8"/>
  <c r="D122" i="8" s="1"/>
  <c r="E122" i="8" s="1"/>
  <c r="B123" i="8"/>
  <c r="F121" i="8"/>
  <c r="G121" i="8"/>
  <c r="I120" i="8" l="1"/>
  <c r="C123" i="8"/>
  <c r="D123" i="8" s="1"/>
  <c r="E123" i="8" s="1"/>
  <c r="B124" i="8"/>
  <c r="G122" i="8"/>
  <c r="F122" i="8"/>
  <c r="I121" i="8" l="1"/>
  <c r="B125" i="8"/>
  <c r="C124" i="8"/>
  <c r="D124" i="8" s="1"/>
  <c r="E124" i="8" s="1"/>
  <c r="F123" i="8"/>
  <c r="G123" i="8"/>
  <c r="I122" i="8" l="1"/>
  <c r="F124" i="8"/>
  <c r="G124" i="8"/>
  <c r="C125" i="8"/>
  <c r="D125" i="8" s="1"/>
  <c r="E125" i="8" s="1"/>
  <c r="B126" i="8"/>
  <c r="I123" i="8" l="1"/>
  <c r="F125" i="8"/>
  <c r="G125" i="8"/>
  <c r="B127" i="8"/>
  <c r="C126" i="8"/>
  <c r="D126" i="8" s="1"/>
  <c r="E126" i="8" s="1"/>
  <c r="I124" i="8" l="1"/>
  <c r="B128" i="8"/>
  <c r="C127" i="8"/>
  <c r="D127" i="8" s="1"/>
  <c r="E127" i="8" s="1"/>
  <c r="G126" i="8"/>
  <c r="F126" i="8"/>
  <c r="I125" i="8" l="1"/>
  <c r="G127" i="8"/>
  <c r="F127" i="8"/>
  <c r="B129" i="8"/>
  <c r="C128" i="8"/>
  <c r="D128" i="8" s="1"/>
  <c r="E128" i="8" s="1"/>
  <c r="I126" i="8" l="1"/>
  <c r="F128" i="8"/>
  <c r="G128" i="8"/>
  <c r="C129" i="8"/>
  <c r="D129" i="8" s="1"/>
  <c r="E129" i="8" s="1"/>
  <c r="B130" i="8"/>
  <c r="I127" i="8" l="1"/>
  <c r="F129" i="8"/>
  <c r="G129" i="8"/>
  <c r="C130" i="8"/>
  <c r="D130" i="8" s="1"/>
  <c r="E130" i="8" s="1"/>
  <c r="B131" i="8"/>
  <c r="I128" i="8" l="1"/>
  <c r="C131" i="8"/>
  <c r="D131" i="8" s="1"/>
  <c r="E131" i="8" s="1"/>
  <c r="B132" i="8"/>
  <c r="G130" i="8"/>
  <c r="F130" i="8"/>
  <c r="I129" i="8" l="1"/>
  <c r="B133" i="8"/>
  <c r="C132" i="8"/>
  <c r="D132" i="8" s="1"/>
  <c r="E132" i="8" s="1"/>
  <c r="F131" i="8"/>
  <c r="G131" i="8"/>
  <c r="I130" i="8" l="1"/>
  <c r="F132" i="8"/>
  <c r="G132" i="8"/>
  <c r="B134" i="8"/>
  <c r="C133" i="8"/>
  <c r="D133" i="8" s="1"/>
  <c r="E133" i="8" s="1"/>
  <c r="I131" i="8" l="1"/>
  <c r="F133" i="8"/>
  <c r="G133" i="8"/>
  <c r="B135" i="8"/>
  <c r="C134" i="8"/>
  <c r="D134" i="8" s="1"/>
  <c r="E134" i="8" s="1"/>
  <c r="I132" i="8" l="1"/>
  <c r="G134" i="8"/>
  <c r="F134" i="8"/>
  <c r="B136" i="8"/>
  <c r="C135" i="8"/>
  <c r="D135" i="8" s="1"/>
  <c r="E135" i="8" s="1"/>
  <c r="I133" i="8" l="1"/>
  <c r="G135" i="8"/>
  <c r="F135" i="8"/>
  <c r="B137" i="8"/>
  <c r="C136" i="8"/>
  <c r="D136" i="8" s="1"/>
  <c r="E136" i="8" s="1"/>
  <c r="I134" i="8" l="1"/>
  <c r="C137" i="8"/>
  <c r="D137" i="8" s="1"/>
  <c r="E137" i="8" s="1"/>
  <c r="B138" i="8"/>
  <c r="F136" i="8"/>
  <c r="G136" i="8"/>
  <c r="I135" i="8" l="1"/>
  <c r="C138" i="8"/>
  <c r="D138" i="8" s="1"/>
  <c r="E138" i="8" s="1"/>
  <c r="B139" i="8"/>
  <c r="F137" i="8"/>
  <c r="G137" i="8"/>
  <c r="I136" i="8" l="1"/>
  <c r="C139" i="8"/>
  <c r="D139" i="8" s="1"/>
  <c r="E139" i="8" s="1"/>
  <c r="B140" i="8"/>
  <c r="G138" i="8"/>
  <c r="F138" i="8"/>
  <c r="I137" i="8" l="1"/>
  <c r="C140" i="8"/>
  <c r="D140" i="8" s="1"/>
  <c r="E140" i="8" s="1"/>
  <c r="B141" i="8"/>
  <c r="F139" i="8"/>
  <c r="G139" i="8"/>
  <c r="I138" i="8" l="1"/>
  <c r="B142" i="8"/>
  <c r="C141" i="8"/>
  <c r="D141" i="8" s="1"/>
  <c r="E141" i="8" s="1"/>
  <c r="G140" i="8"/>
  <c r="F140" i="8"/>
  <c r="I139" i="8" l="1"/>
  <c r="F141" i="8"/>
  <c r="G141" i="8"/>
  <c r="B143" i="8"/>
  <c r="C142" i="8"/>
  <c r="D142" i="8" s="1"/>
  <c r="E142" i="8" s="1"/>
  <c r="I140" i="8" l="1"/>
  <c r="G142" i="8"/>
  <c r="F142" i="8"/>
  <c r="C143" i="8"/>
  <c r="D143" i="8" s="1"/>
  <c r="E143" i="8" s="1"/>
  <c r="B144" i="8"/>
  <c r="I141" i="8" l="1"/>
  <c r="F143" i="8"/>
  <c r="G143" i="8"/>
  <c r="B145" i="8"/>
  <c r="C144" i="8"/>
  <c r="D144" i="8" s="1"/>
  <c r="E144" i="8" s="1"/>
  <c r="I142" i="8" l="1"/>
  <c r="C145" i="8"/>
  <c r="D145" i="8" s="1"/>
  <c r="E145" i="8" s="1"/>
  <c r="B146" i="8"/>
  <c r="F144" i="8"/>
  <c r="G144" i="8"/>
  <c r="I143" i="8" l="1"/>
  <c r="C146" i="8"/>
  <c r="D146" i="8" s="1"/>
  <c r="E146" i="8" s="1"/>
  <c r="B147" i="8"/>
  <c r="G145" i="8"/>
  <c r="F145" i="8"/>
  <c r="I144" i="8" l="1"/>
  <c r="B148" i="8"/>
  <c r="C147" i="8"/>
  <c r="D147" i="8" s="1"/>
  <c r="E147" i="8" s="1"/>
  <c r="F146" i="8"/>
  <c r="G146" i="8"/>
  <c r="I145" i="8" l="1"/>
  <c r="F147" i="8"/>
  <c r="G147" i="8"/>
  <c r="C148" i="8"/>
  <c r="D148" i="8" s="1"/>
  <c r="E148" i="8" s="1"/>
  <c r="B149" i="8"/>
  <c r="I146" i="8" l="1"/>
  <c r="B150" i="8"/>
  <c r="C149" i="8"/>
  <c r="D149" i="8" s="1"/>
  <c r="E149" i="8" s="1"/>
  <c r="G148" i="8"/>
  <c r="F148" i="8"/>
  <c r="I147" i="8" l="1"/>
  <c r="F149" i="8"/>
  <c r="G149" i="8"/>
  <c r="B151" i="8"/>
  <c r="C150" i="8"/>
  <c r="D150" i="8" s="1"/>
  <c r="E150" i="8" s="1"/>
  <c r="O387" i="2"/>
  <c r="O388" i="2" s="1"/>
  <c r="O389" i="2" s="1"/>
  <c r="O390" i="2" s="1"/>
  <c r="O391" i="2" s="1"/>
  <c r="O392" i="2" s="1"/>
  <c r="O393" i="2" s="1"/>
  <c r="O394" i="2" s="1"/>
  <c r="O395" i="2" s="1"/>
  <c r="O396" i="2" s="1"/>
  <c r="O397" i="2" s="1"/>
  <c r="O398" i="2" s="1"/>
  <c r="O399" i="2" s="1"/>
  <c r="O400" i="2" s="1"/>
  <c r="O401" i="2" s="1"/>
  <c r="O402" i="2" s="1"/>
  <c r="O403" i="2" s="1"/>
  <c r="O404" i="2" s="1"/>
  <c r="O405" i="2" s="1"/>
  <c r="O406" i="2" s="1"/>
  <c r="O407" i="2" s="1"/>
  <c r="O408" i="2" s="1"/>
  <c r="O409" i="2" s="1"/>
  <c r="O410" i="2" s="1"/>
  <c r="O411" i="2" s="1"/>
  <c r="O412" i="2" s="1"/>
  <c r="O413" i="2" s="1"/>
  <c r="O414" i="2" s="1"/>
  <c r="O415" i="2" s="1"/>
  <c r="P386" i="2"/>
  <c r="P387" i="2" s="1"/>
  <c r="P388" i="2" s="1"/>
  <c r="P389" i="2" s="1"/>
  <c r="P390" i="2" s="1"/>
  <c r="P391" i="2" s="1"/>
  <c r="P392" i="2" s="1"/>
  <c r="P393" i="2" s="1"/>
  <c r="P394" i="2" s="1"/>
  <c r="P395" i="2" s="1"/>
  <c r="P396" i="2" s="1"/>
  <c r="P397" i="2" s="1"/>
  <c r="P398" i="2" s="1"/>
  <c r="P399" i="2" s="1"/>
  <c r="P400" i="2" s="1"/>
  <c r="P401" i="2" s="1"/>
  <c r="P402" i="2" s="1"/>
  <c r="P403" i="2" s="1"/>
  <c r="P404" i="2" s="1"/>
  <c r="P405" i="2" s="1"/>
  <c r="P406" i="2" s="1"/>
  <c r="P407" i="2" s="1"/>
  <c r="P408" i="2" s="1"/>
  <c r="P409" i="2" s="1"/>
  <c r="P410" i="2" s="1"/>
  <c r="P411" i="2" s="1"/>
  <c r="P412" i="2" s="1"/>
  <c r="P413" i="2" s="1"/>
  <c r="I148" i="8" l="1"/>
  <c r="G150" i="8"/>
  <c r="F150" i="8"/>
  <c r="C151" i="8"/>
  <c r="D151" i="8" s="1"/>
  <c r="E151" i="8" s="1"/>
  <c r="B152" i="8"/>
  <c r="I149" i="8" l="1"/>
  <c r="G151" i="8"/>
  <c r="F151" i="8"/>
  <c r="B153" i="8"/>
  <c r="C152" i="8"/>
  <c r="D152" i="8" s="1"/>
  <c r="E152" i="8" s="1"/>
  <c r="I150" i="8" l="1"/>
  <c r="F152" i="8"/>
  <c r="G152" i="8"/>
  <c r="B154" i="8"/>
  <c r="C153" i="8"/>
  <c r="D153" i="8" s="1"/>
  <c r="E153" i="8" s="1"/>
  <c r="I151" i="8" l="1"/>
  <c r="F153" i="8"/>
  <c r="G153" i="8"/>
  <c r="C154" i="8"/>
  <c r="D154" i="8" s="1"/>
  <c r="E154" i="8" s="1"/>
  <c r="B155" i="8"/>
  <c r="I152" i="8" l="1"/>
  <c r="C155" i="8"/>
  <c r="D155" i="8" s="1"/>
  <c r="E155" i="8" s="1"/>
  <c r="B156" i="8"/>
  <c r="F154" i="8"/>
  <c r="G154" i="8"/>
  <c r="I153" i="8" l="1"/>
  <c r="B157" i="8"/>
  <c r="C156" i="8"/>
  <c r="D156" i="8" s="1"/>
  <c r="E156" i="8" s="1"/>
  <c r="F155" i="8"/>
  <c r="G155" i="8"/>
  <c r="I154" i="8" l="1"/>
  <c r="G156" i="8"/>
  <c r="F156" i="8"/>
  <c r="C157" i="8"/>
  <c r="D157" i="8" s="1"/>
  <c r="E157" i="8" s="1"/>
  <c r="B158" i="8"/>
  <c r="I155" i="8" l="1"/>
  <c r="F157" i="8"/>
  <c r="G157" i="8"/>
  <c r="B159" i="8"/>
  <c r="C158" i="8"/>
  <c r="D158" i="8" s="1"/>
  <c r="E158" i="8" s="1"/>
  <c r="I156" i="8" l="1"/>
  <c r="G158" i="8"/>
  <c r="F158" i="8"/>
  <c r="B160" i="8"/>
  <c r="C159" i="8"/>
  <c r="D159" i="8" s="1"/>
  <c r="E159" i="8" s="1"/>
  <c r="I157" i="8" l="1"/>
  <c r="C160" i="8"/>
  <c r="D160" i="8" s="1"/>
  <c r="E160" i="8" s="1"/>
  <c r="B161" i="8"/>
  <c r="F159" i="8"/>
  <c r="G159" i="8"/>
  <c r="I158" i="8" l="1"/>
  <c r="B162" i="8"/>
  <c r="C161" i="8"/>
  <c r="D161" i="8" s="1"/>
  <c r="E161" i="8" s="1"/>
  <c r="G160" i="8"/>
  <c r="F160" i="8"/>
  <c r="I159" i="8" l="1"/>
  <c r="F161" i="8"/>
  <c r="G161" i="8"/>
  <c r="C162" i="8"/>
  <c r="D162" i="8" s="1"/>
  <c r="E162" i="8" s="1"/>
  <c r="B163" i="8"/>
  <c r="I160" i="8" l="1"/>
  <c r="B164" i="8"/>
  <c r="C163" i="8"/>
  <c r="D163" i="8" s="1"/>
  <c r="E163" i="8" s="1"/>
  <c r="G162" i="8"/>
  <c r="F162" i="8"/>
  <c r="I161" i="8" l="1"/>
  <c r="F163" i="8"/>
  <c r="G163" i="8"/>
  <c r="C164" i="8"/>
  <c r="D164" i="8" s="1"/>
  <c r="E164" i="8" s="1"/>
  <c r="B165" i="8"/>
  <c r="I162" i="8" l="1"/>
  <c r="B166" i="8"/>
  <c r="C165" i="8"/>
  <c r="D165" i="8" s="1"/>
  <c r="E165" i="8" s="1"/>
  <c r="F164" i="8"/>
  <c r="G164" i="8"/>
  <c r="I163" i="8" l="1"/>
  <c r="G165" i="8"/>
  <c r="F165" i="8"/>
  <c r="B167" i="8"/>
  <c r="C166" i="8"/>
  <c r="D166" i="8" s="1"/>
  <c r="E166" i="8" s="1"/>
  <c r="I164" i="8" l="1"/>
  <c r="F166" i="8"/>
  <c r="G166" i="8"/>
  <c r="B168" i="8"/>
  <c r="C167" i="8"/>
  <c r="D167" i="8" s="1"/>
  <c r="E167" i="8" s="1"/>
  <c r="I165" i="8" l="1"/>
  <c r="F167" i="8"/>
  <c r="G167" i="8"/>
  <c r="C168" i="8"/>
  <c r="D168" i="8" s="1"/>
  <c r="E168" i="8" s="1"/>
  <c r="B169" i="8"/>
  <c r="I166" i="8" l="1"/>
  <c r="C169" i="8"/>
  <c r="D169" i="8" s="1"/>
  <c r="E169" i="8" s="1"/>
  <c r="B170" i="8"/>
  <c r="F168" i="8"/>
  <c r="G168" i="8"/>
  <c r="I167" i="8" l="1"/>
  <c r="B171" i="8"/>
  <c r="C170" i="8"/>
  <c r="D170" i="8" s="1"/>
  <c r="E170" i="8" s="1"/>
  <c r="G169" i="8"/>
  <c r="F169" i="8"/>
  <c r="I168" i="8" l="1"/>
  <c r="F170" i="8"/>
  <c r="G170" i="8"/>
  <c r="B172" i="8"/>
  <c r="C171" i="8"/>
  <c r="D171" i="8" s="1"/>
  <c r="E171" i="8" s="1"/>
  <c r="I169" i="8" l="1"/>
  <c r="F171" i="8"/>
  <c r="G171" i="8"/>
  <c r="C172" i="8"/>
  <c r="D172" i="8" s="1"/>
  <c r="E172" i="8" s="1"/>
  <c r="B173" i="8"/>
  <c r="I170" i="8" l="1"/>
  <c r="F172" i="8"/>
  <c r="G172" i="8"/>
  <c r="B174" i="8"/>
  <c r="C173" i="8"/>
  <c r="D173" i="8" s="1"/>
  <c r="E173" i="8" s="1"/>
  <c r="I171" i="8" l="1"/>
  <c r="B175" i="8"/>
  <c r="C174" i="8"/>
  <c r="D174" i="8" s="1"/>
  <c r="E174" i="8" s="1"/>
  <c r="G173" i="8"/>
  <c r="F173" i="8"/>
  <c r="I172" i="8" l="1"/>
  <c r="F174" i="8"/>
  <c r="G174" i="8"/>
  <c r="B176" i="8"/>
  <c r="C175" i="8"/>
  <c r="D175" i="8" s="1"/>
  <c r="E175" i="8" s="1"/>
  <c r="I173" i="8" l="1"/>
  <c r="C176" i="8"/>
  <c r="D176" i="8" s="1"/>
  <c r="E176" i="8" s="1"/>
  <c r="B177" i="8"/>
  <c r="F175" i="8"/>
  <c r="G175" i="8"/>
  <c r="I174" i="8" l="1"/>
  <c r="C177" i="8"/>
  <c r="D177" i="8" s="1"/>
  <c r="E177" i="8" s="1"/>
  <c r="B178" i="8"/>
  <c r="F176" i="8"/>
  <c r="G176" i="8"/>
  <c r="I175" i="8" l="1"/>
  <c r="B179" i="8"/>
  <c r="C178" i="8"/>
  <c r="D178" i="8" s="1"/>
  <c r="E178" i="8" s="1"/>
  <c r="G177" i="8"/>
  <c r="F177" i="8"/>
  <c r="I176" i="8" l="1"/>
  <c r="F178" i="8"/>
  <c r="G178" i="8"/>
  <c r="B180" i="8"/>
  <c r="C179" i="8"/>
  <c r="D179" i="8" s="1"/>
  <c r="E179" i="8" s="1"/>
  <c r="I177" i="8" l="1"/>
  <c r="F179" i="8"/>
  <c r="G179" i="8"/>
  <c r="C180" i="8"/>
  <c r="D180" i="8" s="1"/>
  <c r="E180" i="8" s="1"/>
  <c r="B181" i="8"/>
  <c r="I178" i="8" l="1"/>
  <c r="F180" i="8"/>
  <c r="G180" i="8"/>
  <c r="B182" i="8"/>
  <c r="C181" i="8"/>
  <c r="D181" i="8" s="1"/>
  <c r="E181" i="8" s="1"/>
  <c r="I179" i="8" l="1"/>
  <c r="G181" i="8"/>
  <c r="F181" i="8"/>
  <c r="B183" i="8"/>
  <c r="C182" i="8"/>
  <c r="D182" i="8" s="1"/>
  <c r="E182" i="8" s="1"/>
  <c r="I180" i="8" l="1"/>
  <c r="B184" i="8"/>
  <c r="C183" i="8"/>
  <c r="D183" i="8" s="1"/>
  <c r="E183" i="8" s="1"/>
  <c r="F182" i="8"/>
  <c r="G182" i="8"/>
  <c r="I181" i="8" l="1"/>
  <c r="F183" i="8"/>
  <c r="G183" i="8"/>
  <c r="C184" i="8"/>
  <c r="D184" i="8" s="1"/>
  <c r="E184" i="8" s="1"/>
  <c r="B185" i="8"/>
  <c r="I182" i="8" l="1"/>
  <c r="C185" i="8"/>
  <c r="D185" i="8" s="1"/>
  <c r="E185" i="8" s="1"/>
  <c r="B186" i="8"/>
  <c r="F184" i="8"/>
  <c r="G184" i="8"/>
  <c r="I183" i="8" l="1"/>
  <c r="C186" i="8"/>
  <c r="D186" i="8" s="1"/>
  <c r="E186" i="8" s="1"/>
  <c r="B187" i="8"/>
  <c r="G185" i="8"/>
  <c r="F185" i="8"/>
  <c r="I184" i="8" l="1"/>
  <c r="B188" i="8"/>
  <c r="C187" i="8"/>
  <c r="D187" i="8" s="1"/>
  <c r="E187" i="8" s="1"/>
  <c r="F186" i="8"/>
  <c r="G186" i="8"/>
  <c r="I185" i="8" l="1"/>
  <c r="F187" i="8"/>
  <c r="G187" i="8"/>
  <c r="C188" i="8"/>
  <c r="D188" i="8" s="1"/>
  <c r="E188" i="8" s="1"/>
  <c r="B189" i="8"/>
  <c r="I186" i="8" l="1"/>
  <c r="B190" i="8"/>
  <c r="C189" i="8"/>
  <c r="D189" i="8" s="1"/>
  <c r="E189" i="8" s="1"/>
  <c r="F188" i="8"/>
  <c r="G188" i="8"/>
  <c r="I187" i="8" l="1"/>
  <c r="G189" i="8"/>
  <c r="F189" i="8"/>
  <c r="B191" i="8"/>
  <c r="C190" i="8"/>
  <c r="D190" i="8" s="1"/>
  <c r="E190" i="8" s="1"/>
  <c r="I188" i="8" l="1"/>
  <c r="F190" i="8"/>
  <c r="G190" i="8"/>
  <c r="B192" i="8"/>
  <c r="C191" i="8"/>
  <c r="D191" i="8" s="1"/>
  <c r="E191" i="8" s="1"/>
  <c r="I189" i="8" l="1"/>
  <c r="F191" i="8"/>
  <c r="G191" i="8"/>
  <c r="C192" i="8"/>
  <c r="D192" i="8" s="1"/>
  <c r="E192" i="8" s="1"/>
  <c r="B193" i="8"/>
  <c r="I190" i="8" l="1"/>
  <c r="C193" i="8"/>
  <c r="D193" i="8" s="1"/>
  <c r="E193" i="8" s="1"/>
  <c r="B194" i="8"/>
  <c r="F192" i="8"/>
  <c r="G192" i="8"/>
  <c r="I191" i="8" l="1"/>
  <c r="B195" i="8"/>
  <c r="C194" i="8"/>
  <c r="D194" i="8" s="1"/>
  <c r="E194" i="8" s="1"/>
  <c r="G193" i="8"/>
  <c r="F193" i="8"/>
  <c r="I192" i="8" l="1"/>
  <c r="F194" i="8"/>
  <c r="G194" i="8"/>
  <c r="B196" i="8"/>
  <c r="C195" i="8"/>
  <c r="D195" i="8" s="1"/>
  <c r="E195" i="8" s="1"/>
  <c r="I193" i="8" l="1"/>
  <c r="B197" i="8"/>
  <c r="C196" i="8"/>
  <c r="D196" i="8" s="1"/>
  <c r="E196" i="8" s="1"/>
  <c r="F195" i="8"/>
  <c r="G195" i="8"/>
  <c r="I194" i="8" l="1"/>
  <c r="F196" i="8"/>
  <c r="G196" i="8"/>
  <c r="B198" i="8"/>
  <c r="C197" i="8"/>
  <c r="D197" i="8" s="1"/>
  <c r="E197" i="8" s="1"/>
  <c r="I195" i="8" l="1"/>
  <c r="G197" i="8"/>
  <c r="F197" i="8"/>
  <c r="B199" i="8"/>
  <c r="C198" i="8"/>
  <c r="D198" i="8" s="1"/>
  <c r="E198" i="8" s="1"/>
  <c r="I196" i="8" l="1"/>
  <c r="F198" i="8"/>
  <c r="G198" i="8"/>
  <c r="B200" i="8"/>
  <c r="C199" i="8"/>
  <c r="D199" i="8" s="1"/>
  <c r="E199" i="8" s="1"/>
  <c r="I197" i="8" l="1"/>
  <c r="C200" i="8"/>
  <c r="D200" i="8" s="1"/>
  <c r="E200" i="8" s="1"/>
  <c r="B201" i="8"/>
  <c r="G199" i="8"/>
  <c r="F199" i="8"/>
  <c r="I198" i="8" l="1"/>
  <c r="C201" i="8"/>
  <c r="D201" i="8" s="1"/>
  <c r="E201" i="8" s="1"/>
  <c r="B202" i="8"/>
  <c r="F200" i="8"/>
  <c r="G200" i="8"/>
  <c r="I199" i="8" l="1"/>
  <c r="B203" i="8"/>
  <c r="C202" i="8"/>
  <c r="D202" i="8" s="1"/>
  <c r="E202" i="8" s="1"/>
  <c r="F201" i="8"/>
  <c r="G201" i="8"/>
  <c r="I200" i="8" l="1"/>
  <c r="G202" i="8"/>
  <c r="F202" i="8"/>
  <c r="C203" i="8"/>
  <c r="D203" i="8" s="1"/>
  <c r="E203" i="8" s="1"/>
  <c r="B204" i="8"/>
  <c r="I201" i="8" l="1"/>
  <c r="C204" i="8"/>
  <c r="D204" i="8" s="1"/>
  <c r="E204" i="8" s="1"/>
  <c r="B205" i="8"/>
  <c r="F203" i="8"/>
  <c r="G203" i="8"/>
  <c r="I203" i="8" l="1"/>
  <c r="I202" i="8"/>
  <c r="C205" i="8"/>
  <c r="D205" i="8" s="1"/>
  <c r="E205" i="8" s="1"/>
  <c r="B206" i="8"/>
  <c r="F204" i="8"/>
  <c r="G204" i="8"/>
  <c r="B207" i="8" l="1"/>
  <c r="C206" i="8"/>
  <c r="D206" i="8" s="1"/>
  <c r="E206" i="8" s="1"/>
  <c r="G205" i="8"/>
  <c r="F205" i="8"/>
  <c r="I204" i="8" l="1"/>
  <c r="G206" i="8"/>
  <c r="F206" i="8"/>
  <c r="B208" i="8"/>
  <c r="C207" i="8"/>
  <c r="D207" i="8" s="1"/>
  <c r="E207" i="8" s="1"/>
  <c r="I205" i="8" l="1"/>
  <c r="F207" i="8"/>
  <c r="G207" i="8"/>
  <c r="C208" i="8"/>
  <c r="D208" i="8" s="1"/>
  <c r="E208" i="8" s="1"/>
  <c r="B209" i="8"/>
  <c r="I206" i="8" l="1"/>
  <c r="C209" i="8"/>
  <c r="D209" i="8" s="1"/>
  <c r="E209" i="8" s="1"/>
  <c r="B210" i="8"/>
  <c r="G208" i="8"/>
  <c r="F208" i="8"/>
  <c r="I207" i="8" l="1"/>
  <c r="B211" i="8"/>
  <c r="C210" i="8"/>
  <c r="D210" i="8" s="1"/>
  <c r="E210" i="8" s="1"/>
  <c r="F209" i="8"/>
  <c r="G209" i="8"/>
  <c r="I208" i="8" l="1"/>
  <c r="G210" i="8"/>
  <c r="F210" i="8"/>
  <c r="B212" i="8"/>
  <c r="C211" i="8"/>
  <c r="D211" i="8" s="1"/>
  <c r="E211" i="8" s="1"/>
  <c r="I209" i="8" l="1"/>
  <c r="F211" i="8"/>
  <c r="G211" i="8"/>
  <c r="C212" i="8"/>
  <c r="D212" i="8" s="1"/>
  <c r="E212" i="8" s="1"/>
  <c r="B213" i="8"/>
  <c r="I210" i="8" l="1"/>
  <c r="B214" i="8"/>
  <c r="C213" i="8"/>
  <c r="D213" i="8" s="1"/>
  <c r="E213" i="8" s="1"/>
  <c r="F212" i="8"/>
  <c r="G212" i="8"/>
  <c r="I211" i="8" l="1"/>
  <c r="G213" i="8"/>
  <c r="F213" i="8"/>
  <c r="B215" i="8"/>
  <c r="C214" i="8"/>
  <c r="D214" i="8" s="1"/>
  <c r="E214" i="8" s="1"/>
  <c r="I212" i="8" l="1"/>
  <c r="B216" i="8"/>
  <c r="C215" i="8"/>
  <c r="D215" i="8" s="1"/>
  <c r="E215" i="8" s="1"/>
  <c r="F214" i="8"/>
  <c r="G214" i="8"/>
  <c r="I213" i="8" l="1"/>
  <c r="G215" i="8"/>
  <c r="F215" i="8"/>
  <c r="C216" i="8"/>
  <c r="D216" i="8" s="1"/>
  <c r="E216" i="8" s="1"/>
  <c r="B217" i="8"/>
  <c r="I214" i="8" l="1"/>
  <c r="C217" i="8"/>
  <c r="D217" i="8" s="1"/>
  <c r="E217" i="8" s="1"/>
  <c r="B218" i="8"/>
  <c r="F216" i="8"/>
  <c r="G216" i="8"/>
  <c r="I215" i="8" l="1"/>
  <c r="C218" i="8"/>
  <c r="D218" i="8" s="1"/>
  <c r="E218" i="8" s="1"/>
  <c r="B219" i="8"/>
  <c r="F217" i="8"/>
  <c r="G217" i="8"/>
  <c r="I216" i="8" l="1"/>
  <c r="B220" i="8"/>
  <c r="C219" i="8"/>
  <c r="D219" i="8" s="1"/>
  <c r="E219" i="8" s="1"/>
  <c r="F218" i="8"/>
  <c r="G218" i="8"/>
  <c r="I217" i="8" l="1"/>
  <c r="G219" i="8"/>
  <c r="F219" i="8"/>
  <c r="B221" i="8"/>
  <c r="C220" i="8"/>
  <c r="D220" i="8" s="1"/>
  <c r="E220" i="8" s="1"/>
  <c r="I219" i="8" l="1"/>
  <c r="I218" i="8"/>
  <c r="G220" i="8"/>
  <c r="F220" i="8"/>
  <c r="B222" i="8"/>
  <c r="C221" i="8"/>
  <c r="D221" i="8" s="1"/>
  <c r="E221" i="8" s="1"/>
  <c r="F221" i="8" l="1"/>
  <c r="G221" i="8"/>
  <c r="I221" i="8" s="1"/>
  <c r="C222" i="8"/>
  <c r="D222" i="8" s="1"/>
  <c r="E222" i="8" s="1"/>
  <c r="B223" i="8"/>
  <c r="I220" i="8" l="1"/>
  <c r="F222" i="8"/>
  <c r="G222" i="8"/>
  <c r="I222" i="8" s="1"/>
  <c r="C223" i="8"/>
  <c r="D223" i="8" s="1"/>
  <c r="E223" i="8" s="1"/>
  <c r="B224" i="8"/>
  <c r="G223" i="8" l="1"/>
  <c r="I223" i="8" s="1"/>
  <c r="F223" i="8"/>
  <c r="B225" i="8"/>
  <c r="C224" i="8"/>
  <c r="D224" i="8" s="1"/>
  <c r="E224" i="8" s="1"/>
  <c r="F224" i="8" l="1"/>
  <c r="G224" i="8"/>
  <c r="I224" i="8" s="1"/>
  <c r="B226" i="8"/>
  <c r="C225" i="8"/>
  <c r="D225" i="8" s="1"/>
  <c r="E225" i="8" s="1"/>
  <c r="F225" i="8" l="1"/>
  <c r="G225" i="8"/>
  <c r="I225" i="8" s="1"/>
  <c r="C226" i="8"/>
  <c r="D226" i="8" s="1"/>
  <c r="E226" i="8" s="1"/>
  <c r="B227" i="8"/>
  <c r="F226" i="8" l="1"/>
  <c r="G226" i="8"/>
  <c r="I226" i="8" s="1"/>
  <c r="B228" i="8"/>
  <c r="C227" i="8"/>
  <c r="D227" i="8" s="1"/>
  <c r="E227" i="8" s="1"/>
  <c r="B229" i="8" l="1"/>
  <c r="C228" i="8"/>
  <c r="D228" i="8" s="1"/>
  <c r="E228" i="8" s="1"/>
  <c r="G227" i="8"/>
  <c r="I227" i="8" s="1"/>
  <c r="F227" i="8"/>
  <c r="F228" i="8" l="1"/>
  <c r="G228" i="8"/>
  <c r="I228" i="8" s="1"/>
  <c r="B230" i="8"/>
  <c r="C229" i="8"/>
  <c r="D229" i="8" s="1"/>
  <c r="E229" i="8" s="1"/>
  <c r="C230" i="8" l="1"/>
  <c r="D230" i="8" s="1"/>
  <c r="E230" i="8" s="1"/>
  <c r="B231" i="8"/>
  <c r="F229" i="8"/>
  <c r="G229" i="8"/>
  <c r="I229" i="8" s="1"/>
  <c r="C231" i="8" l="1"/>
  <c r="D231" i="8" s="1"/>
  <c r="E231" i="8" s="1"/>
  <c r="B232" i="8"/>
  <c r="F230" i="8"/>
  <c r="G230" i="8"/>
  <c r="I230" i="8" s="1"/>
  <c r="C232" i="8" l="1"/>
  <c r="D232" i="8" s="1"/>
  <c r="E232" i="8" s="1"/>
  <c r="B233" i="8"/>
  <c r="G231" i="8"/>
  <c r="I231" i="8" s="1"/>
  <c r="F231" i="8"/>
  <c r="B234" i="8" l="1"/>
  <c r="C233" i="8"/>
  <c r="D233" i="8" s="1"/>
  <c r="E233" i="8" s="1"/>
  <c r="F232" i="8"/>
  <c r="G232" i="8"/>
  <c r="I232" i="8" s="1"/>
  <c r="F233" i="8" l="1"/>
  <c r="G233" i="8"/>
  <c r="I233" i="8" s="1"/>
  <c r="C234" i="8"/>
  <c r="D234" i="8" s="1"/>
  <c r="E234" i="8" s="1"/>
  <c r="B235" i="8"/>
  <c r="B236" i="8" l="1"/>
  <c r="C235" i="8"/>
  <c r="D235" i="8" s="1"/>
  <c r="E235" i="8" s="1"/>
  <c r="F234" i="8"/>
  <c r="G234" i="8"/>
  <c r="I234" i="8" s="1"/>
  <c r="G235" i="8" l="1"/>
  <c r="I235" i="8" s="1"/>
  <c r="F235" i="8"/>
  <c r="B237" i="8"/>
  <c r="C236" i="8"/>
  <c r="D236" i="8" s="1"/>
  <c r="E236" i="8" s="1"/>
  <c r="G236" i="8" l="1"/>
  <c r="I236" i="8" s="1"/>
  <c r="F236" i="8"/>
  <c r="B238" i="8"/>
  <c r="C237" i="8"/>
  <c r="D237" i="8" s="1"/>
  <c r="E237" i="8" s="1"/>
  <c r="F237" i="8" l="1"/>
  <c r="G237" i="8"/>
  <c r="I237" i="8" s="1"/>
  <c r="C238" i="8"/>
  <c r="D238" i="8" s="1"/>
  <c r="E238" i="8" s="1"/>
  <c r="B239" i="8"/>
  <c r="F238" i="8" l="1"/>
  <c r="G238" i="8"/>
  <c r="I238" i="8" s="1"/>
  <c r="C239" i="8"/>
  <c r="D239" i="8" s="1"/>
  <c r="E239" i="8" s="1"/>
  <c r="B240" i="8"/>
  <c r="B241" i="8" l="1"/>
  <c r="C240" i="8"/>
  <c r="D240" i="8" s="1"/>
  <c r="E240" i="8" s="1"/>
  <c r="G239" i="8"/>
  <c r="I239" i="8" s="1"/>
  <c r="F239" i="8"/>
  <c r="F240" i="8" l="1"/>
  <c r="G240" i="8"/>
  <c r="I240" i="8" s="1"/>
  <c r="B242" i="8"/>
  <c r="C241" i="8"/>
  <c r="D241" i="8" s="1"/>
  <c r="E241" i="8" s="1"/>
  <c r="F241" i="8" l="1"/>
  <c r="G241" i="8"/>
  <c r="I241" i="8" s="1"/>
  <c r="C242" i="8"/>
  <c r="D242" i="8" s="1"/>
  <c r="E242" i="8" s="1"/>
  <c r="B243" i="8"/>
  <c r="B244" i="8" l="1"/>
  <c r="C243" i="8"/>
  <c r="D243" i="8" s="1"/>
  <c r="E243" i="8" s="1"/>
  <c r="F242" i="8"/>
  <c r="G242" i="8"/>
  <c r="I242" i="8" s="1"/>
  <c r="G243" i="8" l="1"/>
  <c r="I243" i="8" s="1"/>
  <c r="F243" i="8"/>
  <c r="B245" i="8"/>
  <c r="C244" i="8"/>
  <c r="D244" i="8" s="1"/>
  <c r="E244" i="8" s="1"/>
  <c r="F244" i="8" l="1"/>
  <c r="G244" i="8"/>
  <c r="I244" i="8" s="1"/>
  <c r="B246" i="8"/>
  <c r="C245" i="8"/>
  <c r="D245" i="8" s="1"/>
  <c r="E245" i="8" s="1"/>
  <c r="F245" i="8" l="1"/>
  <c r="G245" i="8"/>
  <c r="I245" i="8" s="1"/>
  <c r="C246" i="8"/>
  <c r="D246" i="8" s="1"/>
  <c r="E246" i="8" s="1"/>
  <c r="B247" i="8"/>
  <c r="F246" i="8" l="1"/>
  <c r="G246" i="8"/>
  <c r="I246" i="8" s="1"/>
  <c r="C247" i="8"/>
  <c r="D247" i="8" s="1"/>
  <c r="E247" i="8" s="1"/>
  <c r="B248" i="8"/>
  <c r="C248" i="8" l="1"/>
  <c r="D248" i="8" s="1"/>
  <c r="E248" i="8" s="1"/>
  <c r="B249" i="8"/>
  <c r="G247" i="8"/>
  <c r="I247" i="8" s="1"/>
  <c r="F247" i="8"/>
  <c r="B250" i="8" l="1"/>
  <c r="C249" i="8"/>
  <c r="D249" i="8" s="1"/>
  <c r="E249" i="8" s="1"/>
  <c r="F248" i="8"/>
  <c r="G248" i="8"/>
  <c r="I248" i="8" s="1"/>
  <c r="F249" i="8" l="1"/>
  <c r="G249" i="8"/>
  <c r="I249" i="8" s="1"/>
  <c r="C250" i="8"/>
  <c r="D250" i="8" s="1"/>
  <c r="E250" i="8" s="1"/>
  <c r="B251" i="8"/>
  <c r="B252" i="8" l="1"/>
  <c r="C251" i="8"/>
  <c r="D251" i="8" s="1"/>
  <c r="E251" i="8" s="1"/>
  <c r="F250" i="8"/>
  <c r="G250" i="8"/>
  <c r="I250" i="8" s="1"/>
  <c r="G251" i="8" l="1"/>
  <c r="I251" i="8" s="1"/>
  <c r="F251" i="8"/>
  <c r="B253" i="8"/>
  <c r="C252" i="8"/>
  <c r="D252" i="8" s="1"/>
  <c r="E252" i="8" s="1"/>
  <c r="B254" i="8" l="1"/>
  <c r="C253" i="8"/>
  <c r="D253" i="8" s="1"/>
  <c r="E253" i="8" s="1"/>
  <c r="G252" i="8"/>
  <c r="I252" i="8" s="1"/>
  <c r="F252" i="8"/>
  <c r="F253" i="8" l="1"/>
  <c r="G253" i="8"/>
  <c r="I253" i="8" s="1"/>
  <c r="C254" i="8"/>
  <c r="D254" i="8" s="1"/>
  <c r="E254" i="8" s="1"/>
  <c r="B255" i="8"/>
  <c r="C255" i="8" l="1"/>
  <c r="D255" i="8" s="1"/>
  <c r="E255" i="8" s="1"/>
  <c r="B256" i="8"/>
  <c r="F254" i="8"/>
  <c r="G254" i="8"/>
  <c r="I254" i="8" s="1"/>
  <c r="B257" i="8" l="1"/>
  <c r="C256" i="8"/>
  <c r="D256" i="8" s="1"/>
  <c r="E256" i="8" s="1"/>
  <c r="G255" i="8"/>
  <c r="I255" i="8" s="1"/>
  <c r="F255" i="8"/>
  <c r="F256" i="8" l="1"/>
  <c r="G256" i="8"/>
  <c r="I256" i="8" s="1"/>
  <c r="B258" i="8"/>
  <c r="C257" i="8"/>
  <c r="D257" i="8" s="1"/>
  <c r="E257" i="8" s="1"/>
  <c r="F257" i="8" l="1"/>
  <c r="G257" i="8"/>
  <c r="I257" i="8" s="1"/>
  <c r="C258" i="8"/>
  <c r="D258" i="8" s="1"/>
  <c r="E258" i="8" s="1"/>
  <c r="B259" i="8"/>
  <c r="B260" i="8" l="1"/>
  <c r="C259" i="8"/>
  <c r="D259" i="8" s="1"/>
  <c r="E259" i="8" s="1"/>
  <c r="F258" i="8"/>
  <c r="G258" i="8"/>
  <c r="I258" i="8" s="1"/>
  <c r="G259" i="8" l="1"/>
  <c r="I259" i="8" s="1"/>
  <c r="F259" i="8"/>
  <c r="B261" i="8"/>
  <c r="C260" i="8"/>
  <c r="D260" i="8" s="1"/>
  <c r="E260" i="8" s="1"/>
  <c r="F260" i="8" l="1"/>
  <c r="G260" i="8"/>
  <c r="I260" i="8" s="1"/>
  <c r="B262" i="8"/>
  <c r="C261" i="8"/>
  <c r="D261" i="8" s="1"/>
  <c r="E261" i="8" s="1"/>
  <c r="C262" i="8" l="1"/>
  <c r="D262" i="8" s="1"/>
  <c r="E262" i="8" s="1"/>
  <c r="B263" i="8"/>
  <c r="G261" i="8"/>
  <c r="I261" i="8" s="1"/>
  <c r="F261" i="8"/>
  <c r="C263" i="8" l="1"/>
  <c r="D263" i="8" s="1"/>
  <c r="E263" i="8" s="1"/>
  <c r="B264" i="8"/>
  <c r="F262" i="8"/>
  <c r="G262" i="8"/>
  <c r="I262" i="8" s="1"/>
  <c r="B265" i="8" l="1"/>
  <c r="C264" i="8"/>
  <c r="D264" i="8" s="1"/>
  <c r="E264" i="8" s="1"/>
  <c r="G263" i="8"/>
  <c r="I263" i="8" s="1"/>
  <c r="F263" i="8"/>
  <c r="G264" i="8" l="1"/>
  <c r="I264" i="8" s="1"/>
  <c r="F264" i="8"/>
  <c r="C265" i="8"/>
  <c r="D265" i="8" s="1"/>
  <c r="E265" i="8" s="1"/>
  <c r="B266" i="8"/>
  <c r="F265" i="8" l="1"/>
  <c r="G265" i="8"/>
  <c r="I265" i="8" s="1"/>
  <c r="C266" i="8"/>
  <c r="D266" i="8" s="1"/>
  <c r="E266" i="8" s="1"/>
  <c r="B267" i="8"/>
  <c r="B268" i="8" l="1"/>
  <c r="C267" i="8"/>
  <c r="D267" i="8" s="1"/>
  <c r="E267" i="8" s="1"/>
  <c r="F266" i="8"/>
  <c r="G266" i="8"/>
  <c r="I266" i="8" s="1"/>
  <c r="G267" i="8" l="1"/>
  <c r="I267" i="8" s="1"/>
  <c r="F267" i="8"/>
  <c r="B269" i="8"/>
  <c r="C268" i="8"/>
  <c r="D268" i="8" s="1"/>
  <c r="E268" i="8" s="1"/>
  <c r="F268" i="8" l="1"/>
  <c r="G268" i="8"/>
  <c r="I268" i="8" s="1"/>
  <c r="B270" i="8"/>
  <c r="C269" i="8"/>
  <c r="D269" i="8" s="1"/>
  <c r="E269" i="8" s="1"/>
  <c r="C270" i="8" l="1"/>
  <c r="D270" i="8" s="1"/>
  <c r="E270" i="8" s="1"/>
  <c r="B271" i="8"/>
  <c r="G269" i="8"/>
  <c r="I269" i="8" s="1"/>
  <c r="F269" i="8"/>
  <c r="C271" i="8" l="1"/>
  <c r="D271" i="8" s="1"/>
  <c r="E271" i="8" s="1"/>
  <c r="B272" i="8"/>
  <c r="F270" i="8"/>
  <c r="G270" i="8"/>
  <c r="I270" i="8" s="1"/>
  <c r="B273" i="8" l="1"/>
  <c r="C272" i="8"/>
  <c r="D272" i="8" s="1"/>
  <c r="E272" i="8" s="1"/>
  <c r="G271" i="8"/>
  <c r="I271" i="8" s="1"/>
  <c r="F271" i="8"/>
  <c r="F272" i="8" l="1"/>
  <c r="G272" i="8"/>
  <c r="I272" i="8" s="1"/>
  <c r="B274" i="8"/>
  <c r="C273" i="8"/>
  <c r="D273" i="8" s="1"/>
  <c r="E273" i="8" s="1"/>
  <c r="F273" i="8" l="1"/>
  <c r="G273" i="8"/>
  <c r="I273" i="8" s="1"/>
  <c r="C274" i="8"/>
  <c r="D274" i="8" s="1"/>
  <c r="E274" i="8" s="1"/>
  <c r="B275" i="8"/>
  <c r="F274" i="8" l="1"/>
  <c r="G274" i="8"/>
  <c r="I274" i="8" s="1"/>
  <c r="B276" i="8"/>
  <c r="C275" i="8"/>
  <c r="D275" i="8" s="1"/>
  <c r="E275" i="8" s="1"/>
  <c r="B277" i="8" l="1"/>
  <c r="C276" i="8"/>
  <c r="D276" i="8" s="1"/>
  <c r="E276" i="8" s="1"/>
  <c r="G275" i="8"/>
  <c r="I275" i="8" s="1"/>
  <c r="F275" i="8"/>
  <c r="G276" i="8" l="1"/>
  <c r="I276" i="8" s="1"/>
  <c r="F276" i="8"/>
  <c r="B278" i="8"/>
  <c r="C277" i="8"/>
  <c r="D277" i="8" s="1"/>
  <c r="E277" i="8" s="1"/>
  <c r="C278" i="8" l="1"/>
  <c r="D278" i="8" s="1"/>
  <c r="E278" i="8" s="1"/>
  <c r="B279" i="8"/>
  <c r="G277" i="8"/>
  <c r="I277" i="8" s="1"/>
  <c r="F277" i="8"/>
  <c r="C279" i="8" l="1"/>
  <c r="D279" i="8" s="1"/>
  <c r="E279" i="8" s="1"/>
  <c r="B280" i="8"/>
  <c r="F278" i="8"/>
  <c r="G278" i="8"/>
  <c r="I278" i="8" s="1"/>
  <c r="B281" i="8" l="1"/>
  <c r="C280" i="8"/>
  <c r="D280" i="8" s="1"/>
  <c r="E280" i="8" s="1"/>
  <c r="F279" i="8"/>
  <c r="G279" i="8"/>
  <c r="I279" i="8" s="1"/>
  <c r="F280" i="8" l="1"/>
  <c r="G280" i="8"/>
  <c r="I280" i="8" s="1"/>
  <c r="C281" i="8"/>
  <c r="D281" i="8" s="1"/>
  <c r="E281" i="8" s="1"/>
  <c r="B282" i="8"/>
  <c r="F281" i="8" l="1"/>
  <c r="G281" i="8"/>
  <c r="I281" i="8" s="1"/>
  <c r="C282" i="8"/>
  <c r="D282" i="8" s="1"/>
  <c r="E282" i="8" s="1"/>
  <c r="B283" i="8"/>
  <c r="G282" i="8" l="1"/>
  <c r="I282" i="8" s="1"/>
  <c r="F282" i="8"/>
  <c r="B284" i="8"/>
  <c r="C283" i="8"/>
  <c r="D283" i="8" s="1"/>
  <c r="E283" i="8" s="1"/>
  <c r="F283" i="8" l="1"/>
  <c r="G283" i="8"/>
  <c r="I283" i="8" s="1"/>
  <c r="B285" i="8"/>
  <c r="C284" i="8"/>
  <c r="D284" i="8" s="1"/>
  <c r="E284" i="8" s="1"/>
  <c r="F284" i="8" l="1"/>
  <c r="G284" i="8"/>
  <c r="I284" i="8" s="1"/>
  <c r="C285" i="8"/>
  <c r="D285" i="8" s="1"/>
  <c r="E285" i="8" s="1"/>
  <c r="B286" i="8"/>
  <c r="F285" i="8" l="1"/>
  <c r="G285" i="8"/>
  <c r="I285" i="8" s="1"/>
  <c r="B287" i="8"/>
  <c r="C286" i="8"/>
  <c r="D286" i="8" s="1"/>
  <c r="E286" i="8" s="1"/>
  <c r="G286" i="8" l="1"/>
  <c r="I286" i="8" s="1"/>
  <c r="F286" i="8"/>
  <c r="B288" i="8"/>
  <c r="C287" i="8"/>
  <c r="D287" i="8" s="1"/>
  <c r="E287" i="8" s="1"/>
  <c r="G287" i="8" l="1"/>
  <c r="I287" i="8" s="1"/>
  <c r="F287" i="8"/>
  <c r="B289" i="8"/>
  <c r="C288" i="8"/>
  <c r="D288" i="8" s="1"/>
  <c r="E288" i="8" s="1"/>
  <c r="F288" i="8" l="1"/>
  <c r="G288" i="8"/>
  <c r="I288" i="8" s="1"/>
  <c r="C289" i="8"/>
  <c r="D289" i="8" s="1"/>
  <c r="E289" i="8" s="1"/>
  <c r="B290" i="8"/>
  <c r="F289" i="8" l="1"/>
  <c r="G289" i="8"/>
  <c r="I289" i="8" s="1"/>
  <c r="C290" i="8"/>
  <c r="D290" i="8" s="1"/>
  <c r="E290" i="8" s="1"/>
  <c r="B291" i="8"/>
  <c r="B292" i="8" l="1"/>
  <c r="C291" i="8"/>
  <c r="D291" i="8" s="1"/>
  <c r="E291" i="8" s="1"/>
  <c r="G290" i="8"/>
  <c r="I290" i="8" s="1"/>
  <c r="F290" i="8"/>
  <c r="F291" i="8" l="1"/>
  <c r="G291" i="8"/>
  <c r="I291" i="8" s="1"/>
  <c r="B293" i="8"/>
  <c r="C292" i="8"/>
  <c r="D292" i="8" s="1"/>
  <c r="E292" i="8" s="1"/>
  <c r="G292" i="8" l="1"/>
  <c r="I292" i="8" s="1"/>
  <c r="F292" i="8"/>
  <c r="C293" i="8"/>
  <c r="D293" i="8" s="1"/>
  <c r="E293" i="8" s="1"/>
  <c r="B294" i="8"/>
  <c r="B295" i="8" l="1"/>
  <c r="C294" i="8"/>
  <c r="D294" i="8" s="1"/>
  <c r="E294" i="8" s="1"/>
  <c r="F293" i="8"/>
  <c r="G293" i="8"/>
  <c r="I293" i="8" s="1"/>
  <c r="G294" i="8" l="1"/>
  <c r="I294" i="8" s="1"/>
  <c r="F294" i="8"/>
  <c r="B296" i="8"/>
  <c r="C295" i="8"/>
  <c r="D295" i="8" s="1"/>
  <c r="E295" i="8" s="1"/>
  <c r="B297" i="8" l="1"/>
  <c r="C296" i="8"/>
  <c r="D296" i="8" s="1"/>
  <c r="E296" i="8" s="1"/>
  <c r="G295" i="8"/>
  <c r="I295" i="8" s="1"/>
  <c r="F295" i="8"/>
  <c r="F296" i="8" l="1"/>
  <c r="G296" i="8"/>
  <c r="I296" i="8" s="1"/>
  <c r="C297" i="8"/>
  <c r="D297" i="8" s="1"/>
  <c r="E297" i="8" s="1"/>
  <c r="B298" i="8"/>
  <c r="C298" i="8" l="1"/>
  <c r="D298" i="8" s="1"/>
  <c r="E298" i="8" s="1"/>
  <c r="B299" i="8"/>
  <c r="F297" i="8"/>
  <c r="G297" i="8"/>
  <c r="I297" i="8" s="1"/>
  <c r="B300" i="8" l="1"/>
  <c r="C299" i="8"/>
  <c r="D299" i="8" s="1"/>
  <c r="E299" i="8" s="1"/>
  <c r="G298" i="8"/>
  <c r="I298" i="8" s="1"/>
  <c r="F298" i="8"/>
  <c r="F299" i="8" l="1"/>
  <c r="G299" i="8"/>
  <c r="I299" i="8" s="1"/>
  <c r="B301" i="8"/>
  <c r="C300" i="8"/>
  <c r="D300" i="8" s="1"/>
  <c r="E300" i="8" s="1"/>
  <c r="C301" i="8" l="1"/>
  <c r="D301" i="8" s="1"/>
  <c r="E301" i="8" s="1"/>
  <c r="B302" i="8"/>
  <c r="F300" i="8"/>
  <c r="G300" i="8"/>
  <c r="I300" i="8" s="1"/>
  <c r="B303" i="8" l="1"/>
  <c r="C302" i="8"/>
  <c r="D302" i="8" s="1"/>
  <c r="E302" i="8" s="1"/>
  <c r="F301" i="8"/>
  <c r="G301" i="8"/>
  <c r="I301" i="8" s="1"/>
  <c r="G302" i="8" l="1"/>
  <c r="I302" i="8" s="1"/>
  <c r="F302" i="8"/>
  <c r="B304" i="8"/>
  <c r="C303" i="8"/>
  <c r="D303" i="8" s="1"/>
  <c r="E303" i="8" s="1"/>
  <c r="G303" i="8" l="1"/>
  <c r="I303" i="8" s="1"/>
  <c r="F303" i="8"/>
  <c r="B305" i="8"/>
  <c r="C304" i="8"/>
  <c r="D304" i="8" s="1"/>
  <c r="E304" i="8" s="1"/>
  <c r="F304" i="8" l="1"/>
  <c r="G304" i="8"/>
  <c r="I304" i="8" s="1"/>
  <c r="C305" i="8"/>
  <c r="D305" i="8" s="1"/>
  <c r="E305" i="8" s="1"/>
  <c r="B306" i="8"/>
  <c r="C306" i="8" l="1"/>
  <c r="D306" i="8" s="1"/>
  <c r="E306" i="8" s="1"/>
  <c r="B307" i="8"/>
  <c r="F305" i="8"/>
  <c r="G305" i="8"/>
  <c r="I305" i="8" s="1"/>
  <c r="B308" i="8" l="1"/>
  <c r="C307" i="8"/>
  <c r="D307" i="8" s="1"/>
  <c r="E307" i="8" s="1"/>
  <c r="G306" i="8"/>
  <c r="I306" i="8" s="1"/>
  <c r="F306" i="8"/>
  <c r="F307" i="8" l="1"/>
  <c r="G307" i="8"/>
  <c r="I307" i="8" s="1"/>
  <c r="B309" i="8"/>
  <c r="C308" i="8"/>
  <c r="D308" i="8" s="1"/>
  <c r="E308" i="8" s="1"/>
  <c r="G308" i="8" l="1"/>
  <c r="I308" i="8" s="1"/>
  <c r="F308" i="8"/>
  <c r="B310" i="8"/>
  <c r="C309" i="8"/>
  <c r="D309" i="8" s="1"/>
  <c r="E309" i="8" s="1"/>
  <c r="F309" i="8" l="1"/>
  <c r="G309" i="8"/>
  <c r="I309" i="8" s="1"/>
  <c r="B311" i="8"/>
  <c r="C310" i="8"/>
  <c r="D310" i="8" s="1"/>
  <c r="E310" i="8" s="1"/>
  <c r="G310" i="8" l="1"/>
  <c r="I310" i="8" s="1"/>
  <c r="F310" i="8"/>
  <c r="B312" i="8"/>
  <c r="C311" i="8"/>
  <c r="D311" i="8" s="1"/>
  <c r="E311" i="8" s="1"/>
  <c r="G311" i="8" l="1"/>
  <c r="I311" i="8" s="1"/>
  <c r="F311" i="8"/>
  <c r="B313" i="8"/>
  <c r="C312" i="8"/>
  <c r="D312" i="8" s="1"/>
  <c r="E312" i="8" s="1"/>
  <c r="F312" i="8" l="1"/>
  <c r="G312" i="8"/>
  <c r="I312" i="8" s="1"/>
  <c r="C313" i="8"/>
  <c r="D313" i="8" s="1"/>
  <c r="E313" i="8" s="1"/>
  <c r="B314" i="8"/>
  <c r="C314" i="8" l="1"/>
  <c r="D314" i="8" s="1"/>
  <c r="E314" i="8" s="1"/>
  <c r="B315" i="8"/>
  <c r="F313" i="8"/>
  <c r="G313" i="8"/>
  <c r="I313" i="8" s="1"/>
  <c r="C315" i="8" l="1"/>
  <c r="D315" i="8" s="1"/>
  <c r="E315" i="8" s="1"/>
  <c r="B316" i="8"/>
  <c r="G314" i="8"/>
  <c r="I314" i="8" s="1"/>
  <c r="F314" i="8"/>
  <c r="B317" i="8" l="1"/>
  <c r="C316" i="8"/>
  <c r="D316" i="8" s="1"/>
  <c r="E316" i="8" s="1"/>
  <c r="F315" i="8"/>
  <c r="G315" i="8"/>
  <c r="I315" i="8" s="1"/>
  <c r="F316" i="8" l="1"/>
  <c r="G316" i="8"/>
  <c r="I316" i="8" s="1"/>
  <c r="C317" i="8"/>
  <c r="D317" i="8" s="1"/>
  <c r="E317" i="8" s="1"/>
  <c r="B318" i="8"/>
  <c r="C318" i="8" s="1"/>
  <c r="D318" i="8" s="1"/>
  <c r="E318" i="8" s="1"/>
  <c r="F317" i="8" l="1"/>
  <c r="G317" i="8"/>
  <c r="I317" i="8" s="1"/>
  <c r="G318" i="8"/>
  <c r="I318" i="8" s="1"/>
  <c r="F318" i="8"/>
  <c r="L41" i="8"/>
  <c r="M40" i="8"/>
  <c r="O567" i="6"/>
  <c r="Q567" i="6" l="1"/>
  <c r="R567" i="6" s="1"/>
  <c r="S567" i="6" s="1"/>
  <c r="L42" i="8"/>
  <c r="N41" i="8" s="1"/>
  <c r="P568" i="6" s="1"/>
  <c r="O568" i="6"/>
  <c r="M41" i="8"/>
  <c r="M42" i="8" s="1"/>
  <c r="T567" i="6" l="1"/>
  <c r="Q568" i="6"/>
  <c r="R568" i="6" s="1"/>
  <c r="S568" i="6" s="1"/>
  <c r="L43" i="8"/>
  <c r="N40" i="8"/>
  <c r="P567" i="6" s="1"/>
  <c r="N34" i="8"/>
  <c r="P561" i="6" s="1"/>
  <c r="N37" i="8"/>
  <c r="P564" i="6" s="1"/>
  <c r="N39" i="8"/>
  <c r="P566" i="6" s="1"/>
  <c r="N35" i="8"/>
  <c r="P562" i="6" s="1"/>
  <c r="N36" i="8"/>
  <c r="P563" i="6" s="1"/>
  <c r="N38" i="8"/>
  <c r="P565" i="6" s="1"/>
  <c r="T568" i="6" l="1"/>
</calcChain>
</file>

<file path=xl/sharedStrings.xml><?xml version="1.0" encoding="utf-8"?>
<sst xmlns="http://schemas.openxmlformats.org/spreadsheetml/2006/main" count="950" uniqueCount="771">
  <si>
    <t xml:space="preserve"> </t>
  </si>
  <si>
    <t>Goal + Mission</t>
  </si>
  <si>
    <t>Reasoning</t>
  </si>
  <si>
    <t>User Behavior</t>
  </si>
  <si>
    <t>Team Behavior</t>
  </si>
  <si>
    <t>Tournament</t>
  </si>
  <si>
    <t>Concept</t>
  </si>
  <si>
    <t xml:space="preserve">Tạo ra những Tournament cho Player tham gia thi đấu với nhau. </t>
  </si>
  <si>
    <t>Idea</t>
  </si>
  <si>
    <r>
      <t xml:space="preserve">Cách </t>
    </r>
    <r>
      <rPr>
        <b/>
        <sz val="11"/>
        <color theme="1"/>
        <rFont val="Calibri"/>
        <family val="2"/>
        <scheme val="minor"/>
      </rPr>
      <t>cơ bản</t>
    </r>
    <r>
      <rPr>
        <sz val="11"/>
        <color theme="1"/>
        <rFont val="Calibri"/>
        <family val="2"/>
        <scheme val="minor"/>
      </rPr>
      <t xml:space="preserve"> nhất để kiếm tiền cho các NFT user</t>
    </r>
  </si>
  <si>
    <t>Tournament sẽ được chia thành 2 loại</t>
  </si>
  <si>
    <t>- Là cách kiếm Income hẳng ngày của NFT user</t>
  </si>
  <si>
    <t>Event Id</t>
  </si>
  <si>
    <t>Event Name</t>
  </si>
  <si>
    <t>Event Rule</t>
  </si>
  <si>
    <t>Max
User</t>
  </si>
  <si>
    <t>Event Time</t>
  </si>
  <si>
    <t>Start</t>
  </si>
  <si>
    <t>End</t>
  </si>
  <si>
    <t>Total time</t>
  </si>
  <si>
    <t>Blitz Mode</t>
  </si>
  <si>
    <t>Limit Tournament/day</t>
  </si>
  <si>
    <t xml:space="preserve"> Novice Blitz Mode</t>
  </si>
  <si>
    <t xml:space="preserve"> Elite Blitz Mode</t>
  </si>
  <si>
    <t>Cao</t>
  </si>
  <si>
    <t>30p</t>
  </si>
  <si>
    <t>1h 30p</t>
  </si>
  <si>
    <t>Flow Hoạt động của Event</t>
  </si>
  <si>
    <t>Banner mời chơi Tournament xuất hiện khi</t>
  </si>
  <si>
    <t>- User chưa từng tham gia Tournament lần nào</t>
  </si>
  <si>
    <r>
      <t xml:space="preserve">- Banner </t>
    </r>
    <r>
      <rPr>
        <b/>
        <sz val="11"/>
        <color theme="1"/>
        <rFont val="Calibri"/>
        <family val="2"/>
        <scheme val="minor"/>
      </rPr>
      <t>chỉ xuất hiện 1 lần ở first session</t>
    </r>
    <r>
      <rPr>
        <sz val="11"/>
        <color theme="1"/>
        <rFont val="Calibri"/>
        <family val="2"/>
        <scheme val="minor"/>
      </rPr>
      <t xml:space="preserve"> của ngày</t>
    </r>
  </si>
  <si>
    <t>=&gt; Mục đích là convert user Traditional tham gia Tournament</t>
  </si>
  <si>
    <t>=&gt; Thông báo với NFT user là game có thể kiếm tiền được qua Tournament (Cách duy nhất)</t>
  </si>
  <si>
    <t>UI/UX note</t>
  </si>
  <si>
    <t>Phải làm rõ được 2 loại Blitz mode cho người muốn đầu tư nhiều tiền và người muốn đầu tư ít tiền</t>
  </si>
  <si>
    <t>Phải làm nổi bật được đây là cách thức kiếm tiền duy nhất của game</t>
  </si>
  <si>
    <t>Tạo ấn tượng Icon ở màn hình lobby/Home để kích thích user bấm vào (nếu vẫn còn lượt chơi)</t>
  </si>
  <si>
    <t>Classic Mode</t>
  </si>
  <si>
    <t>- Cơ hội kiếm tiền lớn hơn, weekly</t>
  </si>
  <si>
    <t>N/A</t>
  </si>
  <si>
    <t xml:space="preserve">TB-0
</t>
  </si>
  <si>
    <t xml:space="preserve">TB-1
</t>
  </si>
  <si>
    <t xml:space="preserve">TC-0
</t>
  </si>
  <si>
    <t>User Attraction</t>
  </si>
  <si>
    <t>- Sự kiện thi đấu liên server</t>
  </si>
  <si>
    <t>- Tìm ra được người tốt nhất toàn server</t>
  </si>
  <si>
    <t>- Kiếm đc tiền với số lượng lớn</t>
  </si>
  <si>
    <t>- Sự vinh danh khi vô địch lớn hơn Blitz Tournament</t>
  </si>
  <si>
    <t>Reward</t>
  </si>
  <si>
    <t>Thể hiện được đây là event toàn server =&gt; Đánh vào tâm lí vinh danh toàn server</t>
  </si>
  <si>
    <t>Thể hiện được người chiến thắng Leaderboard của Event trước =&gt; Vinh danh</t>
  </si>
  <si>
    <t>Đánh vào tâm lí Crown-Funding, càng nhiều người tham gia, càng nhiều phần thưởng</t>
  </si>
  <si>
    <t>Tournament Reward</t>
  </si>
  <si>
    <t>Date</t>
  </si>
  <si>
    <t>PIC</t>
  </si>
  <si>
    <t>Version</t>
  </si>
  <si>
    <t>Sheet</t>
  </si>
  <si>
    <t>Content</t>
  </si>
  <si>
    <t>V01</t>
  </si>
  <si>
    <t>Self-Bet</t>
  </si>
  <si>
    <r>
      <t xml:space="preserve">Event mở theo ý muốn của team.
Điều kiện join:
- Có hero NFT còn đủ số lượng gTHC battle yêu cầu.
- </t>
    </r>
    <r>
      <rPr>
        <b/>
        <sz val="11"/>
        <color theme="1"/>
        <rFont val="Calibri"/>
        <family val="2"/>
        <scheme val="minor"/>
      </rPr>
      <t>Điều kiện đặc biệt để tham gia (có thể thay đổi mỗi tournament) *Có thể áp dụng hoặc không</t>
    </r>
    <r>
      <rPr>
        <sz val="11"/>
        <color theme="1"/>
        <rFont val="Calibri"/>
        <family val="2"/>
        <scheme val="minor"/>
      </rPr>
      <t xml:space="preserve">
User tham gia sẽ được nhận Tournament Trophy. Dựa theo số lượng Tournament Trophy, Player sẽ được xếp hạng trên leaderboard. Phần thưởng của Tournament sẽ đc chia theo thứ hạng của Leaderboard</t>
    </r>
  </si>
  <si>
    <t>Warm-up Time</t>
  </si>
  <si>
    <t>2 ngày</t>
  </si>
  <si>
    <t xml:space="preserve">- Self-bet chỉ available khi player chơi đến round 3 của 1 map chơi </t>
  </si>
  <si>
    <t>- Self-bet chỉ available khi player đang có tham gia Tournament</t>
  </si>
  <si>
    <r>
      <t xml:space="preserve">Chỉ được cộng điểm </t>
    </r>
    <r>
      <rPr>
        <b/>
        <sz val="11"/>
        <color theme="1"/>
        <rFont val="Calibri"/>
        <family val="2"/>
        <scheme val="minor"/>
      </rPr>
      <t>Tournament Trophy</t>
    </r>
    <r>
      <rPr>
        <sz val="11"/>
        <color theme="1"/>
        <rFont val="Calibri"/>
        <family val="2"/>
        <scheme val="minor"/>
      </rPr>
      <t xml:space="preserve"> cho Tournamnent hiện tại</t>
    </r>
  </si>
  <si>
    <t>Trophy được cộng sẽ được apply cho cả Blitz Mode và Classic Mode =&gt; 1 lần bet, cộng ở 2 nơi</t>
  </si>
  <si>
    <t>Self-Bet Price</t>
  </si>
  <si>
    <t>MatchingTime</t>
  </si>
  <si>
    <t>-</t>
  </si>
  <si>
    <t>Flow hoạt động</t>
  </si>
  <si>
    <t>Cách hoạt động</t>
  </si>
  <si>
    <t>Pop-up sẽ show cùng với thời điểm diễn Camera (để tránh kéo dài thời gian cả game)</t>
  </si>
  <si>
    <t>=&gt; Thời gian confirm khoảng 5s</t>
  </si>
  <si>
    <r>
      <t>User Confirm Bet =&gt; Tắt Pop =&gt;</t>
    </r>
    <r>
      <rPr>
        <b/>
        <sz val="11"/>
        <color theme="1"/>
        <rFont val="Calibri"/>
        <family val="2"/>
        <scheme val="minor"/>
      </rPr>
      <t xml:space="preserve"> Accept/Decline theo ý User</t>
    </r>
  </si>
  <si>
    <r>
      <t xml:space="preserve">User không confirm =&gt; Hết 5s =&gt; Tắt Pop =&gt; </t>
    </r>
    <r>
      <rPr>
        <b/>
        <sz val="11"/>
        <color theme="1"/>
        <rFont val="Calibri"/>
        <family val="2"/>
        <scheme val="minor"/>
      </rPr>
      <t>Decline Bet</t>
    </r>
  </si>
  <si>
    <t>Dũng</t>
  </si>
  <si>
    <t>Công thức chung tính quỹ thưởng gTHC cho MỘT Tournament</t>
  </si>
  <si>
    <t>Công thức chia thưởng gTHC theo thứ hạng của mỗi Player trong MỘT tournament</t>
  </si>
  <si>
    <t>RankLB: thứ hạng của player trên Leaderboard trong mỗi Tournament</t>
  </si>
  <si>
    <t>Leaderboard - Matching Rules</t>
  </si>
  <si>
    <t>1. Nguyên tắc Matching</t>
  </si>
  <si>
    <t>Player sẽ được chia nhóm Matching theo số lần họ đã chơi Tournament</t>
  </si>
  <si>
    <t>Số lần tham gia Tournament &lt;10</t>
  </si>
  <si>
    <t>Chỉ matching chung với nhau</t>
  </si>
  <si>
    <t>Matching theo công thức LeaderboardSearch (bên dưới)</t>
  </si>
  <si>
    <t>Số lần tham gia Tournament &gt;= 10</t>
  </si>
  <si>
    <t>Không matching với player có số lần tham gia tournament nhỏ hơn 10</t>
  </si>
  <si>
    <t>Matching theo nguyên tắc chung</t>
  </si>
  <si>
    <t>2. Công thức tính Leaderboard Matching</t>
  </si>
  <si>
    <r>
      <rPr>
        <b/>
        <sz val="11"/>
        <color theme="1"/>
        <rFont val="Calibri"/>
        <family val="2"/>
        <scheme val="minor"/>
      </rPr>
      <t>TS</t>
    </r>
    <r>
      <rPr>
        <sz val="11"/>
        <color theme="1"/>
        <rFont val="Calibri"/>
        <family val="2"/>
        <scheme val="minor"/>
      </rPr>
      <t xml:space="preserve"> = TrophySearch</t>
    </r>
  </si>
  <si>
    <t>(xem Docs Matchmaking)</t>
  </si>
  <si>
    <t>Max = 62000</t>
  </si>
  <si>
    <t>*Mỗi loại Tournament sẽ có số Leaderboard Search khác nhau (Classic Mode không có Leaderboard Search)</t>
  </si>
  <si>
    <t>TotalTournamentJoined = TotalJoinedNoviceBlitz + TotalJoinedEliteBlitz *3</t>
  </si>
  <si>
    <t>Là chỉ số đánh giá phong độ chuỗi ăn Top LB liên tiếp của Player</t>
  </si>
  <si>
    <t>Streak chỉ tính cho player đạt Top 1 LB sau Tournament</t>
  </si>
  <si>
    <t>LBStreakRating = giá trị Streak sau Tournament</t>
  </si>
  <si>
    <t>C = 5</t>
  </si>
  <si>
    <t>*Hằng số, có thể config được</t>
  </si>
  <si>
    <t>Streak sẽ bị reset =0 nếu player không dạt Top 1 nữa</t>
  </si>
  <si>
    <t>Giới hạn của Streak</t>
  </si>
  <si>
    <t>Start = 0</t>
  </si>
  <si>
    <t>Max = 10</t>
  </si>
  <si>
    <t>Leaderboard Search Range</t>
  </si>
  <si>
    <t>Là vùng quét tìm kiếm các user khác có số Leaderboard Search phù hợp để tạo Battle.</t>
  </si>
  <si>
    <t>Leaderboard Search Range có 2 vùng riêng biệt</t>
  </si>
  <si>
    <t>PeriodTime</t>
  </si>
  <si>
    <t>ScaleFactor</t>
  </si>
  <si>
    <t>Lower Leaderboard Search Range: vùng tìm kiếm cận dưới, tìm các player có số Leaderboard Search thấp hơn.</t>
  </si>
  <si>
    <t>Upper Leaderboard Search Rang: vùng tìm kiếm cận trên, tìm các player có số Leaderboard Search cao hơn.</t>
  </si>
  <si>
    <t>Khi tìm trận, 2 vùng Lower &amp; Upper sẽ hoạt động song song và mở rộng dần theo thời gian tìm trận 10s,20s..90s</t>
  </si>
  <si>
    <t>Công thức mở rộng:</t>
  </si>
  <si>
    <t>Vùng tìm kiếm cận DƯỚI</t>
  </si>
  <si>
    <t>Lower Leaderboard Search Range = Leaderboard Search - (Leaderboard Search/2 * Scale Factor +500)</t>
  </si>
  <si>
    <t>Vùng tìm kiếm cận TRÊN</t>
  </si>
  <si>
    <t>Upper Leaderboard Search Range = Leaderboard Search + (Leaderboard Search * Scale Factor + 500)</t>
  </si>
  <si>
    <t>Scale Factor: tỷ lệ mở rộng vùng tìm kiếm</t>
  </si>
  <si>
    <t>Trường hợp tìm trận hơn 4 phút, cho phép mở rộng tối đa vùng tìm trên.</t>
  </si>
  <si>
    <t>Upper Leaderboard Search Range = 62000</t>
  </si>
  <si>
    <t>Giữ nguyên theo giá trị hiện tại</t>
  </si>
  <si>
    <t>Fix = 10 (Tournament 1~10)</t>
  </si>
  <si>
    <t>Min = 50 (Tournament 10+)</t>
  </si>
  <si>
    <t>Min Leaderboard Search:</t>
  </si>
  <si>
    <t>Max Leaderboard Search:</t>
  </si>
  <si>
    <t>Tính tổng số Tournament đã tham gia</t>
  </si>
  <si>
    <t>Tính giá trị Average Earning chuẩn trung bình theo lý thuyết</t>
  </si>
  <si>
    <t>*Max = 2, Min = 0.2</t>
  </si>
  <si>
    <t>LeaderboardSearch = TS * ( 0.2 + AER + FR + LBS)</t>
  </si>
  <si>
    <t>*Limit Battle/Tournament</t>
  </si>
  <si>
    <t>5 ngày
(Warm-up: 2,3
Start: 4 -&gt; chủ nhật)</t>
  </si>
  <si>
    <t>*Consider Entry Condition, bắt user phải đăng kí số lượng gTHC của mỗi con hero và chỉ cho phép chơi đúng số lượng battle đã đăng kí.</t>
  </si>
  <si>
    <t>- Blitz Mode: Tournament nhanh, diễn ra hằng ngày, số lượng người chơi ít, phần thưởng ít</t>
  </si>
  <si>
    <t>- Classic Mode: Tournament diễn ra hằng tuần, số lượng người chơi nhiều hơn và phần thưởng cũng nhiều hơn.</t>
  </si>
  <si>
    <t>Có thể đăng ký tham gia nhiều Tournament</t>
  </si>
  <si>
    <t>Trừ phí trực tiếp sau khi gửi đăng ký</t>
  </si>
  <si>
    <t>Tournament End sau 24h đếm ngược kể từ lúc Start</t>
  </si>
  <si>
    <t>Và phải đăng ký lần lượt sau khi có kết quả của lần đăng ký trước đó</t>
  </si>
  <si>
    <t>Tournament Start khi tìm đủ 10 players (tối đa) đăng ký thành công</t>
  </si>
  <si>
    <t>User dùng ePoint để đăng ký tham gia</t>
  </si>
  <si>
    <t>Cứ 10 users sẽ nhóm vào một leaderboard.</t>
  </si>
  <si>
    <t>Tổng số 95% ePoint của leaderboard sẽ được chuyển thành BUSD và chia thưởng cho Top 5 player/leaderboard</t>
  </si>
  <si>
    <t>Phải sử dụng Hero/Thenion đã đăng ký tham gia tournament</t>
  </si>
  <si>
    <t>Điều kiện Start/End Tournament  (Blitz Mode)</t>
  </si>
  <si>
    <t>Điều kiện đăng ký tham gia Tournament  (Blitz Mode)</t>
  </si>
  <si>
    <t>Event mở liên tục &amp; diễn ra trong 24h
Điều kiện join: Có hero NFT còn đủ số lượng ePoint yêu cầu
User tham gia sẽ được nhận Tournament Trophy. 
Dựa theo số lượng Tournament Trophy, Player sẽ được xếp hạng trên leaderboard. 
Phần thưởng của Tournament sẽ đc chia theo thứ hạng của Leaderboard</t>
  </si>
  <si>
    <t>Điều kiện tính Tournament Trophy cho Leaderboard (Blitz Mode)</t>
  </si>
  <si>
    <t xml:space="preserve">Điểm Tournament Trophy </t>
  </si>
  <si>
    <t>Phải cộng lần lượt theo thứ tự Tournament đã đăng ký tham gia</t>
  </si>
  <si>
    <t>ePoint Entry</t>
  </si>
  <si>
    <t>7 mins</t>
  </si>
  <si>
    <t>Không hoàn trả ePoint nếu đã đăng ký thành công</t>
  </si>
  <si>
    <t>Phải kích hoạt chế độ tính điểm Tournament từ trong Game</t>
  </si>
  <si>
    <t>- Mode chơi hằng ngày (24h)</t>
  </si>
  <si>
    <r>
      <t>- Self-bet là tính năng cho phép user đặt cược một</t>
    </r>
    <r>
      <rPr>
        <b/>
        <sz val="11"/>
        <color theme="1"/>
        <rFont val="Calibri"/>
        <family val="2"/>
        <scheme val="minor"/>
      </rPr>
      <t xml:space="preserve"> ingame currency</t>
    </r>
    <r>
      <rPr>
        <sz val="11"/>
        <color theme="1"/>
        <rFont val="Calibri"/>
        <family val="2"/>
        <scheme val="minor"/>
      </rPr>
      <t xml:space="preserve"> để được tăng thêm phần thưởng Tournament Ranking</t>
    </r>
  </si>
  <si>
    <t>10 Bucks</t>
  </si>
  <si>
    <t>- Tournament diễn ra hằng tuần (7 days)</t>
  </si>
  <si>
    <t>- Start từ thứ 4 đến hết chủ nhật hàng tuần (Giờ Server)</t>
  </si>
  <si>
    <t>- Giới hạn 100 người/tournament &amp; không giới hạn số lượng tournament</t>
  </si>
  <si>
    <t>- Các trận đấu của Blitz Mode đều được tính chung vào Leaderboard Classic Mode</t>
  </si>
  <si>
    <t>Điều kiện đăng ký tham gia Tournament  (Classic Mode)</t>
  </si>
  <si>
    <t>Phí tham gia</t>
  </si>
  <si>
    <r>
      <t xml:space="preserve">Novice: </t>
    </r>
    <r>
      <rPr>
        <b/>
        <sz val="11"/>
        <color theme="1"/>
        <rFont val="Calibri"/>
        <family val="2"/>
        <scheme val="minor"/>
      </rPr>
      <t>1 ePoint/Tour</t>
    </r>
  </si>
  <si>
    <r>
      <t xml:space="preserve">Elite: </t>
    </r>
    <r>
      <rPr>
        <b/>
        <sz val="11"/>
        <color theme="1"/>
        <rFont val="Calibri"/>
        <family val="2"/>
        <scheme val="minor"/>
      </rPr>
      <t>10 ePoints/Tour</t>
    </r>
  </si>
  <si>
    <r>
      <t xml:space="preserve">Phí tham gia: </t>
    </r>
    <r>
      <rPr>
        <b/>
        <sz val="11"/>
        <color theme="1"/>
        <rFont val="Calibri"/>
        <family val="2"/>
        <scheme val="minor"/>
      </rPr>
      <t>30 ePoints/Tour</t>
    </r>
  </si>
  <si>
    <t>Mỗi player chỉ tham gia 1 lần/1 tuần</t>
  </si>
  <si>
    <t>Chỉ đăng ký tham gia trong thời điểm WarmUp</t>
  </si>
  <si>
    <t>Điều kiện Start/End Tournament  (Classic Mode)</t>
  </si>
  <si>
    <t>Điều kiện tính Tournament Trophy cho Leaderboard (Classic Mode)</t>
  </si>
  <si>
    <t>Phải sử dụng Hero/Thenion đã đăng ký tham gia Tournament</t>
  </si>
  <si>
    <t>*Cộng đồng thời với Blitz nếu có</t>
  </si>
  <si>
    <t>Chỉ cộng 1 lần/1 game/1 tournament (novice hoặc elite)</t>
  </si>
  <si>
    <t>Chỉ cộng 1 lần/1 game</t>
  </si>
  <si>
    <t>Phần thưởng</t>
  </si>
  <si>
    <t>95% tổng số ePoint sẽ convert thành BUSD và chia cho thứ hạng của user</t>
  </si>
  <si>
    <t>Trao thưởng ngay lập tức sau khi kết thúc Tournament</t>
  </si>
  <si>
    <t>Tournament Start</t>
  </si>
  <si>
    <t>Kết thúc thời gian WarmUp</t>
  </si>
  <si>
    <t>Tournament End sau 5 ngày đếm ngược kể từ lúc Start</t>
  </si>
  <si>
    <t>Một leaderboard có tố đa 100 players (tối đa)</t>
  </si>
  <si>
    <t>95% tổng số ePoint của Leaderboard sẽ convert thành BUSD và chia cho thứ hạng của user</t>
  </si>
  <si>
    <t>Sắp xếp Leaderboard</t>
  </si>
  <si>
    <t>Nếu hết thời gian WarmUp số player đăng ký dư sẽ chia đều vào các leaderboard khác.</t>
  </si>
  <si>
    <t>Số currency cần để Self-Bet</t>
  </si>
  <si>
    <t>Nhận lại tổng số currency bằng x2 lần số lượng đã Bet</t>
  </si>
  <si>
    <t>MARKETPLACE</t>
  </si>
  <si>
    <t>Quỹ thưởng BUSD cho một Tournament được tính theo tổng số player đã đăng ký tham gia thành công.</t>
  </si>
  <si>
    <t>RegisteredTicket: tổng số Common Hero đã đăng ký thành công tournament</t>
  </si>
  <si>
    <r>
      <t>Prize</t>
    </r>
    <r>
      <rPr>
        <b/>
        <vertAlign val="subscript"/>
        <sz val="12"/>
        <rFont val="Calibri"/>
        <family val="2"/>
        <scheme val="minor"/>
      </rPr>
      <t>Pool</t>
    </r>
    <r>
      <rPr>
        <b/>
        <sz val="12"/>
        <rFont val="Calibri"/>
        <family val="2"/>
        <scheme val="minor"/>
      </rPr>
      <t xml:space="preserve"> = (100% - RoutineTournamentFee) * (RegisteredTicket * BUSDExchangeRate) </t>
    </r>
  </si>
  <si>
    <t>BUSDExchangeRate: tỷ giá convert 1 ticket thành BUSD</t>
  </si>
  <si>
    <r>
      <t>RoutineTournamentFee: phí tham gia tournament do Dev thu (</t>
    </r>
    <r>
      <rPr>
        <b/>
        <sz val="11"/>
        <color rgb="FFFF0000"/>
        <rFont val="Calibri"/>
        <family val="2"/>
        <scheme val="minor"/>
      </rPr>
      <t>default: 5%</t>
    </r>
    <r>
      <rPr>
        <sz val="11"/>
        <color theme="1"/>
        <rFont val="Calibri"/>
        <family val="2"/>
        <scheme val="minor"/>
      </rPr>
      <t>)</t>
    </r>
  </si>
  <si>
    <t>thí dụ: 1.25  -&gt; 1 ticket = 1.25 BUSD</t>
  </si>
  <si>
    <r>
      <rPr>
        <b/>
        <sz val="11"/>
        <color theme="1"/>
        <rFont val="Calibri"/>
        <family val="2"/>
        <scheme val="minor"/>
      </rPr>
      <t>LBER</t>
    </r>
    <r>
      <rPr>
        <sz val="11"/>
        <color theme="1"/>
        <rFont val="Calibri"/>
        <family val="2"/>
        <scheme val="minor"/>
      </rPr>
      <t xml:space="preserve"> = LBAverageEarningsRate</t>
    </r>
  </si>
  <si>
    <r>
      <rPr>
        <b/>
        <sz val="11"/>
        <color theme="1"/>
        <rFont val="Calibri"/>
        <family val="2"/>
        <scheme val="minor"/>
      </rPr>
      <t>LBSR</t>
    </r>
    <r>
      <rPr>
        <sz val="11"/>
        <color theme="1"/>
        <rFont val="Calibri"/>
        <family val="2"/>
        <scheme val="minor"/>
      </rPr>
      <t xml:space="preserve"> = LBStreakRating</t>
    </r>
  </si>
  <si>
    <t>1. Tính LBER = LBAverageEarningRate</t>
  </si>
  <si>
    <t>LBER = TotalEarnings / (TotalTournamentJoined * AvgEarnings)</t>
  </si>
  <si>
    <r>
      <t>AvgEarnings = (PrizePool</t>
    </r>
    <r>
      <rPr>
        <vertAlign val="subscript"/>
        <sz val="11"/>
        <color theme="1"/>
        <rFont val="Calibri"/>
        <family val="2"/>
        <scheme val="minor"/>
      </rPr>
      <t>Novice</t>
    </r>
    <r>
      <rPr>
        <sz val="11"/>
        <color theme="1"/>
        <rFont val="Calibri"/>
        <family val="2"/>
        <scheme val="minor"/>
      </rPr>
      <t>/TotalPlayerInLeaderboard</t>
    </r>
    <r>
      <rPr>
        <vertAlign val="subscript"/>
        <sz val="11"/>
        <color theme="1"/>
        <rFont val="Calibri"/>
        <family val="2"/>
        <scheme val="minor"/>
      </rPr>
      <t>Novice</t>
    </r>
    <r>
      <rPr>
        <sz val="11"/>
        <color theme="1"/>
        <rFont val="Calibri"/>
        <family val="2"/>
        <scheme val="minor"/>
      </rPr>
      <t xml:space="preserve"> + PrizePool</t>
    </r>
    <r>
      <rPr>
        <vertAlign val="subscript"/>
        <sz val="11"/>
        <color theme="1"/>
        <rFont val="Calibri"/>
        <family val="2"/>
        <scheme val="minor"/>
      </rPr>
      <t>Blitz</t>
    </r>
    <r>
      <rPr>
        <sz val="11"/>
        <color theme="1"/>
        <rFont val="Calibri"/>
        <family val="2"/>
        <scheme val="minor"/>
      </rPr>
      <t>/TotalPlayerInLeaderboard</t>
    </r>
    <r>
      <rPr>
        <vertAlign val="subscript"/>
        <sz val="11"/>
        <color theme="1"/>
        <rFont val="Calibri"/>
        <family val="2"/>
        <scheme val="minor"/>
      </rPr>
      <t>Blitz</t>
    </r>
    <r>
      <rPr>
        <sz val="11"/>
        <color theme="1"/>
        <rFont val="Calibri"/>
        <family val="2"/>
        <scheme val="minor"/>
      </rPr>
      <t>) / 2</t>
    </r>
  </si>
  <si>
    <t>2. Tính LBSR = LBStreakRating</t>
  </si>
  <si>
    <t>LBSR = LBStreak/ C</t>
  </si>
  <si>
    <t>LBStreak = giá trị Leaderboard Streak trước Tournament</t>
  </si>
  <si>
    <t>Tăng dần (+1) theo số lần thắng Top1 tournament liên tiếp: 1,2,3,4,5,6,7,8,9,10</t>
  </si>
  <si>
    <r>
      <t>LBReward</t>
    </r>
    <r>
      <rPr>
        <b/>
        <vertAlign val="subscript"/>
        <sz val="12"/>
        <color theme="1"/>
        <rFont val="Calibri"/>
        <family val="2"/>
        <scheme val="minor"/>
      </rPr>
      <t>RankLB</t>
    </r>
    <r>
      <rPr>
        <b/>
        <sz val="12"/>
        <color theme="1"/>
        <rFont val="Calibri"/>
        <family val="2"/>
        <scheme val="minor"/>
      </rPr>
      <t xml:space="preserve"> = LBRiRShare</t>
    </r>
    <r>
      <rPr>
        <b/>
        <vertAlign val="subscript"/>
        <sz val="12"/>
        <color theme="1"/>
        <rFont val="Calibri"/>
        <family val="2"/>
        <scheme val="minor"/>
      </rPr>
      <t>RankLB</t>
    </r>
    <r>
      <rPr>
        <b/>
        <sz val="12"/>
        <color theme="1"/>
        <rFont val="Calibri"/>
        <family val="2"/>
        <scheme val="minor"/>
      </rPr>
      <t xml:space="preserve"> * LBRangeShare</t>
    </r>
    <r>
      <rPr>
        <b/>
        <vertAlign val="subscript"/>
        <sz val="12"/>
        <color theme="1"/>
        <rFont val="Calibri"/>
        <family val="2"/>
        <scheme val="minor"/>
      </rPr>
      <t>RankLB</t>
    </r>
    <r>
      <rPr>
        <b/>
        <sz val="12"/>
        <color theme="1"/>
        <rFont val="Calibri"/>
        <family val="2"/>
        <scheme val="minor"/>
      </rPr>
      <t xml:space="preserve"> * PrizePool</t>
    </r>
  </si>
  <si>
    <r>
      <t>LBReward</t>
    </r>
    <r>
      <rPr>
        <vertAlign val="subscript"/>
        <sz val="11"/>
        <color theme="1"/>
        <rFont val="Calibri"/>
        <family val="2"/>
        <scheme val="minor"/>
      </rPr>
      <t xml:space="preserve">RankLB </t>
    </r>
    <r>
      <rPr>
        <sz val="11"/>
        <color theme="1"/>
        <rFont val="Calibri"/>
        <family val="2"/>
        <scheme val="minor"/>
      </rPr>
      <t>: phần thưởng BUSD của player tương ứng với vị trí xếp hạng trên Leaderboard</t>
    </r>
  </si>
  <si>
    <t>LBRangeShare</t>
  </si>
  <si>
    <t>RankLB</t>
  </si>
  <si>
    <t>RankInRank (RiR)</t>
  </si>
  <si>
    <t>4 ~ 20</t>
  </si>
  <si>
    <t>21~50</t>
  </si>
  <si>
    <t>1 ~ 17</t>
  </si>
  <si>
    <t>81~100+</t>
  </si>
  <si>
    <t>51~80</t>
  </si>
  <si>
    <t>1 ~ 30</t>
  </si>
  <si>
    <t>1 ~ 20+</t>
  </si>
  <si>
    <t>20+</t>
  </si>
  <si>
    <r>
      <t>RiR</t>
    </r>
    <r>
      <rPr>
        <b/>
        <vertAlign val="subscript"/>
        <sz val="11"/>
        <color theme="1"/>
        <rFont val="Calibri"/>
        <family val="2"/>
        <scheme val="minor"/>
      </rPr>
      <t>Min</t>
    </r>
  </si>
  <si>
    <r>
      <t>RiR</t>
    </r>
    <r>
      <rPr>
        <b/>
        <vertAlign val="subscript"/>
        <sz val="11"/>
        <color theme="1"/>
        <rFont val="Calibri"/>
        <family val="2"/>
        <scheme val="minor"/>
      </rPr>
      <t>Max</t>
    </r>
  </si>
  <si>
    <t>*Trường hợp 100+ xảy ra khi số người trong leaderboard vượt quá 100 và khi đó sẽ lấy bằng số max player trong leaderboard</t>
  </si>
  <si>
    <t>Thí dụ trong nhóm xếp hạng từ 4~20, hạng 4 sẽ xếp hạng 1, hạng 20 sẽ xếp hạng 17 trong nhóm đó</t>
  </si>
  <si>
    <t>-&gt; hạng 4 có RiR=1, hạng 20 có RiR=17</t>
  </si>
  <si>
    <t>RankInRank (RiR): xếp hạng trong một nhóm xếp hạng của Leaderboard.</t>
  </si>
  <si>
    <t>LBRiRShare: tỷ lệ chia sẻ theo RankInRank</t>
  </si>
  <si>
    <t>GroupRank</t>
  </si>
  <si>
    <t>LBRangeShare: tỷ lệ chia sẻ phần thưởng theo Group Rank trên Leaderboard</t>
  </si>
  <si>
    <t>Mode: Classic</t>
  </si>
  <si>
    <t>5~7</t>
  </si>
  <si>
    <t>8~9</t>
  </si>
  <si>
    <t>1 ~ 2</t>
  </si>
  <si>
    <t>Mode: Blitz</t>
  </si>
  <si>
    <t>Why?</t>
  </si>
  <si>
    <t>Thetan World Tournament</t>
  </si>
  <si>
    <t>&lt;Remote Config&gt;</t>
  </si>
  <si>
    <t>THG</t>
  </si>
  <si>
    <t>Lưu ý</t>
  </si>
  <si>
    <t>Qualified</t>
  </si>
  <si>
    <t>Thetan Rivals</t>
  </si>
  <si>
    <t>Thetan Arena</t>
  </si>
  <si>
    <t>Participants</t>
  </si>
  <si>
    <t>Participant</t>
  </si>
  <si>
    <t>Hiện popup mời tham gia play-again khi kết quả cuối cùng của player ở dưới mức qualified</t>
  </si>
  <si>
    <t>Đóng dự đoán</t>
  </si>
  <si>
    <t>Mở cho dự đoán</t>
  </si>
  <si>
    <t>3. Thời gian sự kiện</t>
  </si>
  <si>
    <t>Mỗi user chỉ dự đoán 1 lần/1 player</t>
  </si>
  <si>
    <t>5. Trao Thưởng</t>
  </si>
  <si>
    <t>Có thể dự đoán nhiều player cùng lúc</t>
  </si>
  <si>
    <t>Dòng quỹ phải luôn hoạt động theo các qui định trên</t>
  </si>
  <si>
    <t>3. Điều kiện tham gia</t>
  </si>
  <si>
    <t>4. Luật chơi</t>
  </si>
  <si>
    <t>Người trúng thưởng phải tự claim giải thưởng</t>
  </si>
  <si>
    <t>Phần thưởng sẽ sung vào quỹ Tournament sau 10 ngày không claim phần thưởng.</t>
  </si>
  <si>
    <t>10 player có thành tích cao nhất Final Round sẽ là người chiến thắng</t>
  </si>
  <si>
    <t>Phần thưởng sẽ được chia theo tỷ lệ sau</t>
  </si>
  <si>
    <t>Rank</t>
  </si>
  <si>
    <t>Range_share</t>
  </si>
  <si>
    <t>THG sẽ gửi vào Vesting Safe</t>
  </si>
  <si>
    <t>BUSD sẽ gửi trực tiếp vào Blockchain Wallet mà user đã liên kết.</t>
  </si>
  <si>
    <t>Ghi lại log trạng thái claim giải thưởng của player</t>
  </si>
  <si>
    <t>Khi Tournament đếm ngược thời gian bắt đầu</t>
  </si>
  <si>
    <t>Thời gian bắt đầu</t>
  </si>
  <si>
    <t>Thời gian kết thúc</t>
  </si>
  <si>
    <t>Ticket sẽ trừ ngay lập tức sau khi đăng ký thành công</t>
  </si>
  <si>
    <t>Sau 24h khi có kết quả Tournament</t>
  </si>
  <si>
    <t>2. Điều kiện tham gia</t>
  </si>
  <si>
    <t>Đăng ký Tournament thành công sẽ được 1 lần quay</t>
  </si>
  <si>
    <t>1. Điều kiện mở Sự Kiện</t>
  </si>
  <si>
    <t>2. Thời gian Sự Kiện</t>
  </si>
  <si>
    <t>10% tiền vé đăng ký Tournament (base Prize Pool)</t>
  </si>
  <si>
    <t>10% khoản phí Play-Again đưa vào quỹ giải thưởng (final Prize Pool)</t>
  </si>
  <si>
    <t>4. Quỹ giải thưởng</t>
  </si>
  <si>
    <t>Các lượt quay không sử dụng sẽ bị xóa đi sau khi sự kiện kết thúc</t>
  </si>
  <si>
    <t>Est.Reward</t>
  </si>
  <si>
    <t>Prize Pool</t>
  </si>
  <si>
    <t>&lt;--a (Gap Control)</t>
  </si>
  <si>
    <t>Total Weight (W)</t>
  </si>
  <si>
    <t>&lt;--- X*1/(K + a)</t>
  </si>
  <si>
    <t>TotalRewardRate</t>
  </si>
  <si>
    <t>Cost</t>
  </si>
  <si>
    <t>Hero</t>
  </si>
  <si>
    <t>MaxWinner</t>
  </si>
  <si>
    <t>TOURNAMENT  STATS</t>
  </si>
  <si>
    <t>=1/{(K+a)*W}</t>
  </si>
  <si>
    <t>=1/(K+a)</t>
  </si>
  <si>
    <t>=K</t>
  </si>
  <si>
    <t>RankLeaderboard</t>
  </si>
  <si>
    <t>Weight</t>
  </si>
  <si>
    <t>RoundStart</t>
  </si>
  <si>
    <t>TotalLeaderboard</t>
  </si>
  <si>
    <t>FINAL LEADERBOARD &amp; REWARD</t>
  </si>
  <si>
    <t>ROUND &amp; PARTICIPANTS</t>
  </si>
  <si>
    <t>Time</t>
  </si>
  <si>
    <t>15-7-2023</t>
  </si>
  <si>
    <t>=fPP*ShareRate</t>
  </si>
  <si>
    <t>final Prize Pool (fPP)</t>
  </si>
  <si>
    <t>PlayAgainFee</t>
  </si>
  <si>
    <t>Email</t>
  </si>
  <si>
    <t>Email, Popup</t>
  </si>
  <si>
    <t>Danh sách phần thưởng</t>
  </si>
  <si>
    <t>No.</t>
  </si>
  <si>
    <t>Amount</t>
  </si>
  <si>
    <t>BUSD</t>
  </si>
  <si>
    <t>Type</t>
  </si>
  <si>
    <t>ThankYou</t>
  </si>
  <si>
    <t>FORTUNE WHEEL</t>
  </si>
  <si>
    <t>PredictionFee</t>
  </si>
  <si>
    <t>Total Predicts</t>
  </si>
  <si>
    <t>PredictCost</t>
  </si>
  <si>
    <t>PlayAgainCost</t>
  </si>
  <si>
    <t>TicketCost</t>
  </si>
  <si>
    <t>TicketFee</t>
  </si>
  <si>
    <t>PredictionPool</t>
  </si>
  <si>
    <t>PredictionRevenue</t>
  </si>
  <si>
    <t>ChargeSpeed</t>
  </si>
  <si>
    <t>Total Amount</t>
  </si>
  <si>
    <t>Total PayOut</t>
  </si>
  <si>
    <t>TotalCapacity</t>
  </si>
  <si>
    <t>est.Total</t>
  </si>
  <si>
    <t>est.Winrate</t>
  </si>
  <si>
    <t>Dùng 1 lần Play-Again sẽ được 1 lần quay (optional)</t>
  </si>
  <si>
    <t>Phase</t>
  </si>
  <si>
    <t>Target</t>
  </si>
  <si>
    <t>All Users</t>
  </si>
  <si>
    <t>Yes</t>
  </si>
  <si>
    <t>Community Posts</t>
  </si>
  <si>
    <t>Mở đăng ký thi đấu</t>
  </si>
  <si>
    <t>Đăng ký thành công</t>
  </si>
  <si>
    <t>Tournament bắt đầu countdown</t>
  </si>
  <si>
    <t>Bắt đầu Vote To Start</t>
  </si>
  <si>
    <t>Bắt đầu Sự kiện Dự Đoán</t>
  </si>
  <si>
    <t>Kết quả Tournamnet &amp; Dự Đoán</t>
  </si>
  <si>
    <t>Trạng thái Claim Reward</t>
  </si>
  <si>
    <t>Dự đoán thành công</t>
  </si>
  <si>
    <t>Phần thưởng chia sẻ cho mỗi người chiến thắng:</t>
  </si>
  <si>
    <t>Cập nhật giá trị trúng thưởng sau mỗi dự đoán</t>
  </si>
  <si>
    <t>RankingReward = Range_Share * finalPrizePool</t>
  </si>
  <si>
    <t>Quĩ thưởng</t>
  </si>
  <si>
    <t>PredictionReward =( SponsershipFund + 50%*TotalPreditcs*PredictCost)/TotalWinners</t>
  </si>
  <si>
    <t>Cần tối thiểu 500$ tài trợ để kích cầu</t>
  </si>
  <si>
    <t>finalPrizePool = SponsorshipFund + TicketRevenue*81% + PlayAgainRevenue*50%</t>
  </si>
  <si>
    <t>PlayAgainRevenue</t>
  </si>
  <si>
    <t>TicketRevenue</t>
  </si>
  <si>
    <t>base PrizePool (bPP)</t>
  </si>
  <si>
    <t>final OpsRevenue</t>
  </si>
  <si>
    <t>TicketToFortuneWheel</t>
  </si>
  <si>
    <t>FortuneWheelPool</t>
  </si>
  <si>
    <t>PlayAgainTimes</t>
  </si>
  <si>
    <t>PlayAgainRate</t>
  </si>
  <si>
    <t>Thời gian đăng ký</t>
  </si>
  <si>
    <t>DỰ ĐOÁN TRÚNG THƯỞNG</t>
  </si>
  <si>
    <t>VÒNG QUAY MAY MẮN (optional)</t>
  </si>
  <si>
    <t>THÔNG BÁO</t>
  </si>
  <si>
    <t>Tổng hợp các giai đoạn cần thông tin đến cho User/Participants</t>
  </si>
  <si>
    <t>THANKS FOR READING</t>
  </si>
  <si>
    <t>CÁC GIAI ĐOẠN TOURNAMENT</t>
  </si>
  <si>
    <t>Phí PlayAgain tăng dần sau mỗi lần chơi lại</t>
  </si>
  <si>
    <t>Lượt vote chưa sử dụng sẽ bị vô hiệu hóa sau khi có kết quả bình chọn.</t>
  </si>
  <si>
    <t>WinRate</t>
  </si>
  <si>
    <t>*Participant vòng cuối ít hơn số Qualified sẽ báo lỗi</t>
  </si>
  <si>
    <t>Qualified: ghi nhận kết quả là thời gian về đích, ghi nhận đến miliseconds (thí dụ: 59,018s)</t>
  </si>
  <si>
    <t xml:space="preserve">Eliminated: không ghi nhận kết quả nếu quá 90s mà vẫn chưa về đích (hiển thị kết quả dạng -----) </t>
  </si>
  <si>
    <t>Trường hợp tổng lượt vote bằng nhau sẽ lấy mặc định là "Chơi Tiếp"</t>
  </si>
  <si>
    <t>Thí dụ: qualified =8, là những player có rank 8 đến rank 1 sẽ qualified vào tournament round tiếp theo.</t>
  </si>
  <si>
    <t>Qualified/Round</t>
  </si>
  <si>
    <t>Start/Participants</t>
  </si>
  <si>
    <t>Chỉ sử dụng để estimate/chưa áp dụng</t>
  </si>
  <si>
    <t>Pool_1</t>
  </si>
  <si>
    <t>Pool_2</t>
  </si>
  <si>
    <t>Pool_3</t>
  </si>
  <si>
    <t>Pool_4</t>
  </si>
  <si>
    <t>PA_100$</t>
  </si>
  <si>
    <t>*Cứ mỗi 100$ tích lũy từ PlayAgain được bao nhiêu reward sẽ add hết vào Pool đang chạy</t>
  </si>
  <si>
    <t>TICKET TOURNAMENT</t>
  </si>
  <si>
    <t>Định nghĩa</t>
  </si>
  <si>
    <t>Cần lưu log đăng ký của mỗi account với mỗi Tournament</t>
  </si>
  <si>
    <t>Thông tin khác có thể ghi theo nhu cầu của Server (không bắt buộc)</t>
  </si>
  <si>
    <t>Thông tin cần có có: Loại &amp; mã tài khoản, Thời gian đăng ký, Chi phí đăng ký, Trạng thái đăng ký (thành công/thất bại)</t>
  </si>
  <si>
    <t>Giá qui ước: 1 Ticket = 1 USD</t>
  </si>
  <si>
    <t>ĐĂNG KÝ THAM GIA TOURNAMENT</t>
  </si>
  <si>
    <t>Là một loại consumable item đặc biệt của Tournament</t>
  </si>
  <si>
    <t>MKP</t>
  </si>
  <si>
    <t>On-chain</t>
  </si>
  <si>
    <t>Off-chain</t>
  </si>
  <si>
    <t>Payment-Currency</t>
  </si>
  <si>
    <t>Thông tin cơ bản về Ticket</t>
  </si>
  <si>
    <t>Ticket Price (USD)</t>
  </si>
  <si>
    <t>THG or BUSD</t>
  </si>
  <si>
    <t>USD</t>
  </si>
  <si>
    <t>Lưu ý:</t>
  </si>
  <si>
    <t>Cần lưu Logs thông tin mua Ticket</t>
  </si>
  <si>
    <t>7. Xử lý các trường hợp đặc biệt</t>
  </si>
  <si>
    <t>Thetan Rivals: Thời gian cập nhật kết quả sau cùng sẽ được xếp trước</t>
  </si>
  <si>
    <t>Lưu lại lịch sử trận đấu và thời gian các trận đấu tournament của mỗi user để làm thống kê.</t>
  </si>
  <si>
    <t>Mã số trận đấu, ngày giờ thi đấu, ngày giờ hoàn thành , người chơi tham gia, thành tích đạt được (theo config), thông tin hệ số phụ (theo config)</t>
  </si>
  <si>
    <t>baseCost: số lượng Tournament Ticket yêu cầu cho lần sử dụng đầu tiên.</t>
  </si>
  <si>
    <t>PlayAgainCost = baseCost * ( 1 + TotalPlayAgained)</t>
  </si>
  <si>
    <t>TotalPlayAgained: tổng số lần đã chơi bằng PlayAgain, default=0 và +1 sau mỗi lần thực hiện PlayAgain.</t>
  </si>
  <si>
    <t xml:space="preserve">Lưu ý: </t>
  </si>
  <si>
    <t>PlayAgain chỉ có thể vào game từ Ingame &amp; player đã sở hữu vé PlayAgain</t>
  </si>
  <si>
    <t>trạng thái giao dịch (thành công/thất bại), trạng thái đơn hàng (đã gửi/chưa gửi item)</t>
  </si>
  <si>
    <t xml:space="preserve">số lượng &amp; đồng tiền giao dịch, thời gian giao dịch, </t>
  </si>
  <si>
    <t>Thông tin tài khoản, loại giao dịch (register,playagain,predict),</t>
  </si>
  <si>
    <t>THI ĐẤU TOURNAMENT</t>
  </si>
  <si>
    <t>Là hoạt động Offchain, có thể Vote từ Marketplace hoặc Ingame</t>
  </si>
  <si>
    <t>Description</t>
  </si>
  <si>
    <t>REMOTE CONFIGS - TOURNAMENT</t>
  </si>
  <si>
    <t>Registration</t>
  </si>
  <si>
    <t>OpenDate</t>
  </si>
  <si>
    <t>dd-mm-yyyy</t>
  </si>
  <si>
    <t>TournamentID</t>
  </si>
  <si>
    <t>TWT-1</t>
  </si>
  <si>
    <t>hh:mm:ss</t>
  </si>
  <si>
    <t>&lt;bắt buộc&gt;</t>
  </si>
  <si>
    <t>ForceStart</t>
  </si>
  <si>
    <t>&lt;BUTTON&gt;</t>
  </si>
  <si>
    <t>&lt;cấp admin cao nhất mới bấm được&gt;</t>
  </si>
  <si>
    <t>Nếu không phân cấp admin thì chỉ để ForceStart trong config của hệ thống Tournament</t>
  </si>
  <si>
    <t>RequireTicket</t>
  </si>
  <si>
    <t>VoteToStart</t>
  </si>
  <si>
    <t>Chọn theo danh sách game (Thetan Arena, Thetan Rivals)</t>
  </si>
  <si>
    <t>Số lượng player cần có để Start Tournament, default= 5120</t>
  </si>
  <si>
    <t>Tổng số vé mỗi User phải trả để đăng ký Tournament, default=1</t>
  </si>
  <si>
    <t>TimeZone-UTC</t>
  </si>
  <si>
    <t>-12;-11;-10;-9;-8;-7;-6;-5;-4;-3;-2;-1;0;+1;+2;+3;+4;+5;+6;+7;+8;+9;+10;+11;+12</t>
  </si>
  <si>
    <t>CountdownEnds</t>
  </si>
  <si>
    <t>CountdownStarts</t>
  </si>
  <si>
    <t>day(s)</t>
  </si>
  <si>
    <t>select game</t>
  </si>
  <si>
    <t>input-1</t>
  </si>
  <si>
    <t>input-2</t>
  </si>
  <si>
    <t>Default=0, thay đổi theo option trong list sau</t>
  </si>
  <si>
    <t>Tổng số Ngày-Giờ-Phút-Giây mở đăng ký Tournament</t>
  </si>
  <si>
    <t>Default = empty, tức là không có ngày-thời gian WarmUp</t>
  </si>
  <si>
    <t>Default = empty, tức là không có ngày-thời gian kết thúc đăng ký</t>
  </si>
  <si>
    <t>Tự động generate, không thể thay đổi, TWT: viết tắt ThetanWorldTournament, 1: số thứ tự tournament</t>
  </si>
  <si>
    <t>Tổng số Ngày-Giờ-Phút-Giây đếm kết thúc Tournament</t>
  </si>
  <si>
    <t>&lt;tự động generate&gt;</t>
  </si>
  <si>
    <t xml:space="preserve">Tự động estimate tổng thời gian diễn ra 10 round tournament theo config bên dưới. </t>
  </si>
  <si>
    <t>input number</t>
  </si>
  <si>
    <t>Round-1</t>
  </si>
  <si>
    <t>Qualified Rank</t>
  </si>
  <si>
    <t>input rank</t>
  </si>
  <si>
    <t>GameMode</t>
  </si>
  <si>
    <t>Chọn theo list của mỗi Game</t>
  </si>
  <si>
    <t>select mode</t>
  </si>
  <si>
    <t>TimeLimit</t>
  </si>
  <si>
    <t>input second</t>
  </si>
  <si>
    <t>Difficultylevel</t>
  </si>
  <si>
    <t>Hard</t>
  </si>
  <si>
    <t>Chọn độ khó Hard, Normal, Easy cho Battle (chỉ effect với TR, disable nếu là TA)</t>
  </si>
  <si>
    <t>TotalPlayers</t>
  </si>
  <si>
    <t>Bots</t>
  </si>
  <si>
    <t>Nhập tổng số player trong trận đấu (Default/Min=1)</t>
  </si>
  <si>
    <t>PrimaryScore</t>
  </si>
  <si>
    <t>input type</t>
  </si>
  <si>
    <t>Nhập loại Score chính để xét rank trên leaderboard</t>
  </si>
  <si>
    <t>RankInBattle: xét theo xếp hạng của người chơi trong Battle</t>
  </si>
  <si>
    <t>SecondaryScore1</t>
  </si>
  <si>
    <t>Nhập loại Score phụ để xét rank trên leaderboard</t>
  </si>
  <si>
    <t>TotalDamage: tổng sát thương gây ra cho đối thủ trong trận đấu.</t>
  </si>
  <si>
    <t>SecondaryScore2</t>
  </si>
  <si>
    <t>SkinRequired</t>
  </si>
  <si>
    <t>Chọn yêu cầu sử dụng Hero/Skins được chỉ định để thi đấu</t>
  </si>
  <si>
    <t>select hero</t>
  </si>
  <si>
    <t>select skin</t>
  </si>
  <si>
    <t>TotalRequired</t>
  </si>
  <si>
    <t>OptionRequired-1</t>
  </si>
  <si>
    <t>OptionRequired-2</t>
  </si>
  <si>
    <t>Chọn Hero/Skin theo danh sách được cung cấp sẵn</t>
  </si>
  <si>
    <t>Raidon</t>
  </si>
  <si>
    <t>Customized</t>
  </si>
  <si>
    <t>Customized là option đầu tiên trong danh sách Skins</t>
  </si>
  <si>
    <t>Chọn tổng số lượng yêu cầu.</t>
  </si>
  <si>
    <t>General</t>
  </si>
  <si>
    <t>Prediction Event</t>
  </si>
  <si>
    <t>FortuneWheelEvent</t>
  </si>
  <si>
    <t>On</t>
  </si>
  <si>
    <t>Chọn On/Off sự kiện Prediction cho Tournament</t>
  </si>
  <si>
    <t>Chỉ được thiết lập trước khi chạy Tournament</t>
  </si>
  <si>
    <t>Chọn On/Off sự kiện FortuneWheel cho Tournament</t>
  </si>
  <si>
    <t>TournamentGame</t>
  </si>
  <si>
    <t xml:space="preserve">Lưu ý: nếu thay đổi số </t>
  </si>
  <si>
    <t>với</t>
  </si>
  <si>
    <t>W = 1/(1+a) + 1/(2+a) + 1/(3+a) +… +1/(P+a)</t>
  </si>
  <si>
    <t>P = tổng số Player tham gia Leaderboard,</t>
  </si>
  <si>
    <t>thí dụ có tổng cộng 32 player thì P=32</t>
  </si>
  <si>
    <t>Thí dụ:</t>
  </si>
  <si>
    <t>Range_Share</t>
  </si>
  <si>
    <t>Range_Share: tỷ lệ share theo thứ hạng của Player trên Leaderboard</t>
  </si>
  <si>
    <t>Phần thưởng cho mỗi Player theo Rank đạt được trên Leaderboard (tính riêng theo THG/BUSD)</t>
  </si>
  <si>
    <r>
      <t>Cách tính tỷ lệ chia thưởng ứng với từng vị trí xếp hạng (Range_Sha</t>
    </r>
    <r>
      <rPr>
        <sz val="11"/>
        <color theme="1"/>
        <rFont val="Calibri"/>
        <family val="2"/>
        <scheme val="minor"/>
      </rPr>
      <t>)</t>
    </r>
  </si>
  <si>
    <t>Range_Share = 1 / (RankLB + a ) * W</t>
  </si>
  <si>
    <t>User phải connect wallet &amp; tự nhận thưởng</t>
  </si>
  <si>
    <t>Tournament bắt đầu lại nếu tất cả player đều bị eliminated trước Final Round</t>
  </si>
  <si>
    <t>Tất cả các player đăng ký giải đấu đó đều được chơi lại</t>
  </si>
  <si>
    <t>Các loại phần thưởng không có người nhận sẽ được công bố minh bạch và cộng vào quỹ thưởng của Tournament kế tiếp.</t>
  </si>
  <si>
    <t>&lt;--Dev tính giúp công thức này nhen</t>
  </si>
  <si>
    <t>a = 1 (hằng số - config)</t>
  </si>
  <si>
    <t>Sau 24h, option có tổng lượt vote cao nhất sẽ được thực thi.</t>
  </si>
  <si>
    <t>Thông tin luôn được cập nhật và hiển thị theo mỗi số lần vote của User</t>
  </si>
  <si>
    <t>Hiển thị kết quả vote là số phần trăm, thí dụ: 54% vs 15%</t>
  </si>
  <si>
    <t>Nhập số MapID theo danh sách định sẵn</t>
  </si>
  <si>
    <t>Default=23h</t>
  </si>
  <si>
    <t>Default=1h</t>
  </si>
  <si>
    <t>Không thể start battle trong giai đoạn này, nếu đã start trước đó thì vẫn cho cập nhật kết quả</t>
  </si>
  <si>
    <t>(optional)</t>
  </si>
  <si>
    <t>Không ghi nhận số Battle &amp; Phần thưởng BattleEnd phổ thông đối với các Battle trong Tournament</t>
  </si>
  <si>
    <t>&lt;xem xét bỏ màn hình Battle End&gt;</t>
  </si>
  <si>
    <t>PlayAgainLimit</t>
  </si>
  <si>
    <t>Yêu cầu phải có loại hero tương ứng để start Battle</t>
  </si>
  <si>
    <t>Chỉ được chọn cố định theo danh sách: All,Raidon,Cala,Rei…</t>
  </si>
  <si>
    <t>Hiển thị danh sách skins theo lựa chọn của Điều Kiện 1</t>
  </si>
  <si>
    <t>Yêu cầu phải có loại skins tương ứng để start Battle</t>
  </si>
  <si>
    <t>Chỉ được chọn cố định theo danh sách: All,Customized, &lt;skins theo hero&gt;…</t>
  </si>
  <si>
    <t>Customized: sử dụng skins được customize từ UGC</t>
  </si>
  <si>
    <t>All: sử dụng tất cả các loại Skin</t>
  </si>
  <si>
    <t>All: sử dụng tất cả các loại Hero</t>
  </si>
  <si>
    <t>Raidon: chỉ sử dụng Raidon</t>
  </si>
  <si>
    <r>
      <t>…..</t>
    </r>
    <r>
      <rPr>
        <i/>
        <sz val="11"/>
        <color theme="1"/>
        <rFont val="Calibri"/>
        <family val="2"/>
        <scheme val="minor"/>
      </rPr>
      <t>tương tự với các hero khác</t>
    </r>
    <r>
      <rPr>
        <sz val="11"/>
        <color theme="1"/>
        <rFont val="Calibri"/>
        <family val="2"/>
        <scheme val="minor"/>
      </rPr>
      <t>…..</t>
    </r>
  </si>
  <si>
    <t>Phí dự đoán: 1 Tournament Ticket/Lần</t>
  </si>
  <si>
    <t>Tất cả user có sở hữu Ticket đều có thể tham gia dự đoán</t>
  </si>
  <si>
    <t>Dự đoán đúng Player sẽ đạt Top 1 sẽ chiến thắng</t>
  </si>
  <si>
    <t>Email, Popup, Notification, Ingame</t>
  </si>
  <si>
    <t>Email, Popup, Notification</t>
  </si>
  <si>
    <t>Notification</t>
  </si>
  <si>
    <t xml:space="preserve">Bị cướp vị trí an toàn trên leaderboard trong thời gian thi đấu </t>
  </si>
  <si>
    <t>V02</t>
  </si>
  <si>
    <t>Thông tin Tournament Ticket</t>
  </si>
  <si>
    <t>Thông tin Tool Configs</t>
  </si>
  <si>
    <t>Thông tin luật chơi mỗi Round &amp; Config</t>
  </si>
  <si>
    <t>Thông tin chia sẻ giải thưởng</t>
  </si>
  <si>
    <t>Thông tin về một số Logs &amp; các Exception</t>
  </si>
  <si>
    <t>V03</t>
  </si>
  <si>
    <t>Cập nhật 1 số thông tin bổ sung exception</t>
  </si>
  <si>
    <t>V04</t>
  </si>
  <si>
    <t>Tool Configs</t>
  </si>
  <si>
    <t>Làm rõ khái niệm Tournament, Stage, Battle, Round</t>
  </si>
  <si>
    <t>Ticket có thể sử dụng cho nhiều Tournament khác nhau trong cùng hệ thống Thetan World</t>
  </si>
  <si>
    <t>Lưu trữ trong Inventory đặc biệt của Tournament &amp; chỉ bị tiêu hao khi sử dụng:</t>
  </si>
  <si>
    <t>*GD sẽ bổ sung flow xử lý/ hạn chế các trường hợp refund ticket khi mua từ IAP Shop</t>
  </si>
  <si>
    <t>Đề nghị: mở bán Ticket 2 ngày trước khi cho đăng ký Tournament trong Game</t>
  </si>
  <si>
    <t>Sử dụng PlayAgain sẽ tiêu hao 1 Tournament Tickets và chơi 1 Battle duy nhất.</t>
  </si>
  <si>
    <t>Trừ Ticket ngay sau khi xác nhận sử dụng</t>
  </si>
  <si>
    <t>Đăng ký ; chơi PlayAgain, tham gia Dự Đoán…</t>
  </si>
  <si>
    <t>Tổng số lượt giới hạn dùng PlayAgain mỗi STAGE, cung cấp đầu mỗi STAGE</t>
  </si>
  <si>
    <t>Được cập nhật Best Record vào Tournament Leaderboard khi kết quả mới tốt hơn.</t>
  </si>
  <si>
    <t>Flow Mua &amp; Sở hữu Tournament Ticket</t>
  </si>
  <si>
    <t>Một Tournament có N Stages</t>
  </si>
  <si>
    <t>MÔ HÌNH DOANH THU</t>
  </si>
  <si>
    <t xml:space="preserve">Truyền thông </t>
  </si>
  <si>
    <t>Đăng ký</t>
  </si>
  <si>
    <t>thu hút người dùng mới và mở bán trước Tournament Ticket trong Game (IAP)</t>
  </si>
  <si>
    <t>mở đăng ký tham gia Tournament trên MKP &amp; InGame</t>
  </si>
  <si>
    <t>Giai đoạn 1</t>
  </si>
  <si>
    <t>bắt đầu thi đấu Stage 1-&gt; Stage 5</t>
  </si>
  <si>
    <t>mở Minigame "FortuneWheel"</t>
  </si>
  <si>
    <t>Giai đoạn 2</t>
  </si>
  <si>
    <t>mở bình chọn "Chơi Tiếp" hoặc "Dừng Lại"</t>
  </si>
  <si>
    <t xml:space="preserve">"Chơi tiếp" có nhiều phiếu hơn: bắt đầu thi đấu từ Stage 6 -&gt; Stage 9 </t>
  </si>
  <si>
    <t>"Dừng lại" có nhiều phiếu hơn: dừng Tournament và chia đều giải thưởng cho tất cả player được chọn vào Stage đó</t>
  </si>
  <si>
    <t>Giai đoạn 3</t>
  </si>
  <si>
    <t>thi đấu chung kết</t>
  </si>
  <si>
    <t>Trao thưởng</t>
  </si>
  <si>
    <t>mở sự kiện "Prediction" để dự đoán player đạt Top 1</t>
  </si>
  <si>
    <t>Tournament (final Prize)</t>
  </si>
  <si>
    <t>chia quỹ thưởng Tournament theo xếp hạng của mỗi player trong final stage</t>
  </si>
  <si>
    <t>chia quỹ thưởng dự đoán cho tất cả user có cùng dự đoán chính xác.</t>
  </si>
  <si>
    <t>công bố thông tin kết quả tournament &amp; kết thúc giải đấu đang tổ chức, chia sẻ thông tin giải đấu tiếp theo</t>
  </si>
  <si>
    <t>Qui định đăng ký</t>
  </si>
  <si>
    <t>Thetan World Tournament 1 chỉ tổ chức cho Thetan Rivals</t>
  </si>
  <si>
    <t>Nếu đăng ký thành công</t>
  </si>
  <si>
    <t>Nếu đăng ký thất bại</t>
  </si>
  <si>
    <t>Days</t>
  </si>
  <si>
    <t>Thông tin từng giai đoạn</t>
  </si>
  <si>
    <t>Không trừ ticket</t>
  </si>
  <si>
    <t>Cho phép Account gửi đăng ký lại.</t>
  </si>
  <si>
    <t>Mở đăng ký theo thiết lập của hệ thống</t>
  </si>
  <si>
    <t>Số người tham gia đạt mức tối đa (thí dụ: 5120)</t>
  </si>
  <si>
    <t>Có thể đăng ký từ Marketplace và Ingame</t>
  </si>
  <si>
    <t>Tất cả user có WolffunID &amp; Guest Account đều có thể đăng ký tham gia</t>
  </si>
  <si>
    <t>Tổng số người tham gia</t>
  </si>
  <si>
    <t>Ngừng nhận đăng ký khi xảy ra các 1 trong trường hợp sau:</t>
  </si>
  <si>
    <t>Mỗi account có thể tham gia nhiều tournament khác nhau trong một thời điểm</t>
  </si>
  <si>
    <t>Một account chỉ được đăng ký một lần/một tournament.</t>
  </si>
  <si>
    <t>Account đã đăng ký tham gia thành công</t>
  </si>
  <si>
    <t>Các account có khả năng mua &amp; sở hữu Tournament Ticket đều có thể tham gia</t>
  </si>
  <si>
    <t>OpenTime</t>
  </si>
  <si>
    <t>UTC</t>
  </si>
  <si>
    <t>Thời gian mở đăng ký</t>
  </si>
  <si>
    <t>*Cần phân biệt nguồn mua Ticket từ MKP hoặc từ IAP</t>
  </si>
  <si>
    <t>Ingame (IAP)</t>
  </si>
  <si>
    <t>*Chi phí THG hiển thị theo giá thị trường với mỗi 60s</t>
  </si>
  <si>
    <t xml:space="preserve">Tổng số Ngày-Giờ-Phút-Giây đếm ngược trước khi mở đăng ký Tournament  (WarmUp) </t>
  </si>
  <si>
    <t>3d 12h 30m 30s</t>
  </si>
  <si>
    <t>CountdownEnds: tổng thời gian "days-hours-minutes-seconds" mở đăng ký (optional)</t>
  </si>
  <si>
    <t>Hết thời gian CountdownEnds đã cài đặt ở giai đoạn Đăng Ký (Registration)</t>
  </si>
  <si>
    <t>Admin bấm "Force Start"</t>
  </si>
  <si>
    <t>User không thể đăng bán Ticket trên Marketplace (Non-Tradable Item)</t>
  </si>
  <si>
    <t>Khi xảy ra 1 trong các điều kiện sau:</t>
  </si>
  <si>
    <t>Đếm ngược 24h trước khi vào giai đoạn Competition của Tournament</t>
  </si>
  <si>
    <t>Tournament đã &amp; đang ở trạng thái READY &amp; START</t>
  </si>
  <si>
    <t>Competition Start</t>
  </si>
  <si>
    <t>START-UP</t>
  </si>
  <si>
    <t>PLAY-OFF</t>
  </si>
  <si>
    <t>FINAL</t>
  </si>
  <si>
    <t>Bắt đầu các giai đoạn thi đấu Tournament</t>
  </si>
  <si>
    <t>Mô tả giai đoạn chuyển tiếp khi bắt đầu Tournament</t>
  </si>
  <si>
    <t>Stage Leaderboard</t>
  </si>
  <si>
    <t>User</t>
  </si>
  <si>
    <t>Eliminated Player</t>
  </si>
  <si>
    <t>Qualified Player</t>
  </si>
  <si>
    <t>Là user được tham gia thi đấu trong 1 Stage hoặc 1 Event đang diễn ra.</t>
  </si>
  <si>
    <t>Là user được chọn để tham gia Stage tiếp theo</t>
  </si>
  <si>
    <t>Winner</t>
  </si>
  <si>
    <t>là những người chiến thắng Tournament và được chia giải thưởng.</t>
  </si>
  <si>
    <t>là user đã bị loại khỏi Tournament</t>
  </si>
  <si>
    <t>Audiences</t>
  </si>
  <si>
    <t>là user không đăng ký thi đấu hay còn gọi là khán giả</t>
  </si>
  <si>
    <t>Stage</t>
  </si>
  <si>
    <t>Participant được xếp vào nhiều leaderboard khác nhau, trước khi bắt đầu mỗi Stage</t>
  </si>
  <si>
    <t>Từ Stage 1-&gt;Stage 9: mỗi leaderboard có 10 Participants</t>
  </si>
  <si>
    <t>Nếu còn dư Participants (&lt;10) thì tiếp tục chia đều vào các Leaderboard đang tồn tại.</t>
  </si>
  <si>
    <t>Stage 10 (final stage): Xếp tất cả Participants vào 1 leaderboard duy nhất</t>
  </si>
  <si>
    <t>Số Battle còn lại, thí dụ: 0/2 - đã chơi hết 2 battles</t>
  </si>
  <si>
    <r>
      <rPr>
        <u/>
        <sz val="11"/>
        <color theme="1"/>
        <rFont val="Calibri"/>
        <family val="2"/>
        <scheme val="minor"/>
      </rPr>
      <t>PrimaryScore:</t>
    </r>
    <r>
      <rPr>
        <sz val="11"/>
        <color theme="1"/>
        <rFont val="Calibri"/>
        <family val="2"/>
        <scheme val="minor"/>
      </rPr>
      <t xml:space="preserve"> </t>
    </r>
  </si>
  <si>
    <r>
      <t>Thetan Arena: tổng điểm số cao nhất sau Battle (</t>
    </r>
    <r>
      <rPr>
        <sz val="11"/>
        <color rgb="FFFF0000"/>
        <rFont val="Calibri"/>
        <family val="2"/>
        <scheme val="minor"/>
      </rPr>
      <t>optional</t>
    </r>
    <r>
      <rPr>
        <sz val="11"/>
        <color theme="1"/>
        <rFont val="Calibri"/>
        <family val="2"/>
        <scheme val="minor"/>
      </rPr>
      <t>)</t>
    </r>
  </si>
  <si>
    <t>SecondaryScore</t>
  </si>
  <si>
    <t>Là điểm số chính, xét thành tích tốt nhất mà Participant có được sau mỗi Battle.</t>
  </si>
  <si>
    <t xml:space="preserve">Thetan Rival: thời gian về đích nhanh nhất (Best Record) sau Battle </t>
  </si>
  <si>
    <t>Best Record: kết quả thi đấu tốt nhất của participant trong 1 Stage</t>
  </si>
  <si>
    <t>Your Record: kết quả thi đấu hiện tại của participant trong 1 Stage</t>
  </si>
  <si>
    <t>Đạt đủ giới hạn số người đăng ký tham gia</t>
  </si>
  <si>
    <t>Registration-CountdownEnds = 3d 12h 30m 30s (thí dụ)</t>
  </si>
  <si>
    <t>Tournament-CountdownStarts = 24h</t>
  </si>
  <si>
    <t>*Xem thêm mô tả các thuật ngữ Remote Config trong Tool Config</t>
  </si>
  <si>
    <t>Tournament -ParticipantLimit =5120 (thí dụ)</t>
  </si>
  <si>
    <t>Tournament-ParcitipantLimit = 5120 (thí dụ)</t>
  </si>
  <si>
    <t>Là hệ số phụ, sử dụng để xét vị trí xếp hạng trong một Leaderboard khi PrimaryScore bằng nhau</t>
  </si>
  <si>
    <t>BattleEndTime: thời gian kết thúc trận đấu.</t>
  </si>
  <si>
    <t>TotalDamageDealt: tổng sát thương gây cho đối phương</t>
  </si>
  <si>
    <r>
      <t>Thetan Arena: tổng sát thương gây ra nhiều nhất sẽ được xếp trước (</t>
    </r>
    <r>
      <rPr>
        <sz val="11"/>
        <color rgb="FFFF0000"/>
        <rFont val="Calibri"/>
        <family val="2"/>
        <scheme val="minor"/>
      </rPr>
      <t>optional</t>
    </r>
    <r>
      <rPr>
        <sz val="11"/>
        <color theme="1"/>
        <rFont val="Calibri"/>
        <family val="2"/>
        <scheme val="minor"/>
      </rPr>
      <t>)</t>
    </r>
  </si>
  <si>
    <t>History Statstistic, thống kê kết quả thi đấu Tournament của participant đến Stage hiện tại.</t>
  </si>
  <si>
    <t>Thông tin công khai khác trên Leaderboard</t>
  </si>
  <si>
    <t>Hiển thị User Profile: Name, Avatar, Avatar Frame theo User Profile</t>
  </si>
  <si>
    <t>Overall Leaderboard</t>
  </si>
  <si>
    <t>Xếp hạng Participants trong một Leaderboard để xác định Qualified Player (hoặc Winner)</t>
  </si>
  <si>
    <t>Không phải là căn cứ để chia quỹ thưởng Tournament.</t>
  </si>
  <si>
    <t>Cập nhật sau khi có kết quả Leaderboard ở mỗi Stage</t>
  </si>
  <si>
    <t>Khởi đầu Tournament, xếp hạng theo thời gian đăng ký sớm nhất.</t>
  </si>
  <si>
    <t>Xếp hạng để đánh giá thành tích của Participant trong một Tournament.</t>
  </si>
  <si>
    <t>Điểm thành tích cao nhất sẽ được xếp trước.</t>
  </si>
  <si>
    <t>TP = 100 + 10*S*(P-R)</t>
  </si>
  <si>
    <t>Trong đó</t>
  </si>
  <si>
    <t>Phương thức tính điểm thành tích Tounament Points (TP)</t>
  </si>
  <si>
    <t>TP: là tổng Tournament Points xét theo tổng các giai đoạn thi đấu</t>
  </si>
  <si>
    <t>P: tổng số Participants có trong Leaderboard của một Stage.</t>
  </si>
  <si>
    <t>R: Rank của Player đạt được trong Leaderboard của một Stage</t>
  </si>
  <si>
    <t>S: là số thứ tự Stage mà Participant đạt được, thí dụ player đến Stage 6 thì S=6, chưa Start Tournament thì S=0</t>
  </si>
  <si>
    <t>Điểm Tournament Points khác nhau với mỗi Tournament.</t>
  </si>
  <si>
    <t>Một Stages có N Battles</t>
  </si>
  <si>
    <t>Một Battle có N Rounds</t>
  </si>
  <si>
    <t>Default=0</t>
  </si>
  <si>
    <t>Là tổng thời gian của Vote To Start trước khi Bắt đầu Round 6</t>
  </si>
  <si>
    <t>Điều kiện là Stage cho Bình Chọn: VoteToStart = TRUE</t>
  </si>
  <si>
    <t>Tổng thời gian Days-Hours-Minutes-Seconds đếm ngược để Bắt Đầu (Start) mỗi STAGE</t>
  </si>
  <si>
    <t>Tổng thời gian Days-Hours-Minutes-Seconds để thi đấu và đếm ngược để Kết Thúc (End) mỗi STAGE</t>
  </si>
  <si>
    <t>Tổng thời gian Days-Hours-Minutes-Seconds cập nhật kết quả Leaderboard của mỗi STAGE</t>
  </si>
  <si>
    <t>RoundTime</t>
  </si>
  <si>
    <t>CountdownStarts (giai đoạn 1)</t>
  </si>
  <si>
    <t>CountdownEnds (giai đoạn 2)</t>
  </si>
  <si>
    <t>CountdownLB (giai đoạn 3)</t>
  </si>
  <si>
    <t>Thời gian &amp; Các giai đoạn</t>
  </si>
  <si>
    <t>BattlesPerStage</t>
  </si>
  <si>
    <t>Tổng số Battles được cung cấp &amp; làm mới đầu mỗi Stage cho Participant</t>
  </si>
  <si>
    <t>Default = 2, hiển thị 2/2 và -1 sau mỗi lần sử dụng</t>
  </si>
  <si>
    <t>RoundPerBattle</t>
  </si>
  <si>
    <t>Tổng số Round phải thi đấu trong một Battle</t>
  </si>
  <si>
    <t>Default = 1</t>
  </si>
  <si>
    <t>Không xếp hạng, nếu player không thực hiện thi đấu và cập nhật Score sau khi STAGE kết thúc.</t>
  </si>
  <si>
    <t>Tất cả player không có xếp hạng trên leaderboard sẽ bị loại (eliminated) sau khi kết thúc STAGE</t>
  </si>
  <si>
    <t>TimeZone-UTC, default=0, thay đổi theo option trong list sau</t>
  </si>
  <si>
    <t>RequireTicket = 1</t>
  </si>
  <si>
    <t>Một account phải trả 1 Ticket Tournament khi đăng ký</t>
  </si>
  <si>
    <t>Phí đăng ký</t>
  </si>
  <si>
    <t>Bots: 9</t>
  </si>
  <si>
    <t>Tổng số Players tham gia mỗi Battles, default=10</t>
  </si>
  <si>
    <r>
      <t xml:space="preserve">Các loại </t>
    </r>
    <r>
      <rPr>
        <b/>
        <sz val="11"/>
        <color theme="1"/>
        <rFont val="Calibri"/>
        <family val="2"/>
        <scheme val="minor"/>
      </rPr>
      <t>Config</t>
    </r>
    <r>
      <rPr>
        <sz val="11"/>
        <color theme="1"/>
        <rFont val="Calibri"/>
        <family val="2"/>
        <scheme val="minor"/>
      </rPr>
      <t xml:space="preserve"> trong một STAGE</t>
    </r>
  </si>
  <si>
    <t>ScoreType</t>
  </si>
  <si>
    <t>Tính Your Record/Best Record là tổng thời gian hoàn thành</t>
  </si>
  <si>
    <t>RankInBattle</t>
  </si>
  <si>
    <t>Tính theo xếp hạng của Player trong mỗi Battle</t>
  </si>
  <si>
    <t>BattleEndTime</t>
  </si>
  <si>
    <t>Thời gian kết thúc trận đấu</t>
  </si>
  <si>
    <r>
      <t>TotalDamageDealt (</t>
    </r>
    <r>
      <rPr>
        <sz val="11"/>
        <color rgb="FFFF0000"/>
        <rFont val="Calibri"/>
        <family val="2"/>
        <scheme val="minor"/>
      </rPr>
      <t>optional</t>
    </r>
    <r>
      <rPr>
        <sz val="11"/>
        <color theme="1"/>
        <rFont val="Calibri"/>
        <family val="2"/>
        <scheme val="minor"/>
      </rPr>
      <t>)</t>
    </r>
  </si>
  <si>
    <t>Tổng sát thương gây ra cho đối phương trong một Battle</t>
  </si>
  <si>
    <t>*Lưu ý đặc biệt:</t>
  </si>
  <si>
    <t>Không có phần thưởng Battle End đối với các Battle trong Tournament</t>
  </si>
  <si>
    <t>Chỉ áp dụng cho Thetan Rivals</t>
  </si>
  <si>
    <t>Chỉ áp dụng cho Thetan Arena</t>
  </si>
  <si>
    <t>Điều kiện sử dụng Hero &amp; Skins thi đấu</t>
  </si>
  <si>
    <t>Tổng số điều kiện yêu cầu về sử dụng Hero &amp; Skin tham gia thi đấu, default=1</t>
  </si>
  <si>
    <t>Battle trong một STAGE</t>
  </si>
  <si>
    <t>Tổng thời gian giới hạn mỗi Round, default=90s</t>
  </si>
  <si>
    <t>Hết thời gian mà chưa về đích sẽ bị loại, ghi nhận kết quả là TimeOut hoặc (optional là 90,000s)</t>
  </si>
  <si>
    <t>Mỗi player có số lượt sử dụng giới hạn ở mỗi Stage</t>
  </si>
  <si>
    <t>Tổng số player sẽ qualified mỗi Stage, default =5</t>
  </si>
  <si>
    <t>Final Stage luôn có qualified rank = total participants của Stage đó, và không thể thay đổi</t>
  </si>
  <si>
    <t>OptionRequired</t>
  </si>
  <si>
    <t>Hero (điều kiện 1)</t>
  </si>
  <si>
    <t>Skin (điều kiện 2)</t>
  </si>
  <si>
    <t>Lưu ý: Nếu có nhiều OptionRequired đồng thời thì phải thỏa tất cả điều kiện mới có thể Start Battle</t>
  </si>
  <si>
    <r>
      <t>(</t>
    </r>
    <r>
      <rPr>
        <sz val="11"/>
        <color rgb="FFFF0000"/>
        <rFont val="Calibri"/>
        <family val="2"/>
        <scheme val="minor"/>
      </rPr>
      <t>optional</t>
    </r>
    <r>
      <rPr>
        <sz val="11"/>
        <color theme="1"/>
        <rFont val="Calibri"/>
        <family val="2"/>
        <scheme val="minor"/>
      </rPr>
      <t>)</t>
    </r>
  </si>
  <si>
    <t>Tổng thời gian giới hạn mỗi Battle, default=300s</t>
  </si>
  <si>
    <t>BattleMap</t>
  </si>
  <si>
    <t>Chọn MapID theo danh sách cố định đã chọn của mỗi Game</t>
  </si>
  <si>
    <t>Thetan Rivals (cung cấp sau)</t>
  </si>
  <si>
    <r>
      <t xml:space="preserve">Thetan Arena </t>
    </r>
    <r>
      <rPr>
        <sz val="11"/>
        <color rgb="FFFF0000"/>
        <rFont val="Calibri"/>
        <family val="2"/>
        <scheme val="minor"/>
      </rPr>
      <t>(optional)</t>
    </r>
  </si>
  <si>
    <t>Chọn mode chơi theo danh sách cố định của mỗi Game</t>
  </si>
  <si>
    <t>Survival-Solo</t>
  </si>
  <si>
    <t>Racing-Solo</t>
  </si>
  <si>
    <t>DifficultyLevel = HARD</t>
  </si>
  <si>
    <t>Tất cả Participant trong một Stage sẽ chơi cùng 1 Rules theo thông tin Config bên dưới.</t>
  </si>
  <si>
    <t>Mốc thời điểm bắt đầu công bố Rules</t>
  </si>
  <si>
    <t>Tổng số bots sẽ add vào trận đấu, luôn nhỏ hơn số Total Players, default=9</t>
  </si>
  <si>
    <t>DifficultyLevel = Not Available</t>
  </si>
  <si>
    <t>1. Start the Tournament</t>
  </si>
  <si>
    <t>2. User &amp; Leaderboard</t>
  </si>
  <si>
    <t>3. STAGE of Tournament</t>
  </si>
  <si>
    <t>4. Chơi lại (Play-Again)</t>
  </si>
  <si>
    <t>6. Giải Thưởng Tournament</t>
  </si>
  <si>
    <t>Cập nhật overall leaderboard</t>
  </si>
  <si>
    <t>Cập nhật thông tin config của Stage &amp; Tournament</t>
  </si>
  <si>
    <t>TournamentStage</t>
  </si>
  <si>
    <t>Tổng số Stage của một Tournament, số nguyên, default=10</t>
  </si>
  <si>
    <t>ParticipantLimit</t>
  </si>
  <si>
    <t>Open</t>
  </si>
  <si>
    <t>Thời gian trong Ngày bắt đầu mở Tournament</t>
  </si>
  <si>
    <t>Tổng thời gian đếm ngược để Start Tournament</t>
  </si>
  <si>
    <t>Tổng thời gian đếm ngược để bắt đầu Stage</t>
  </si>
  <si>
    <t>Tổng số Ngày-Giờ-Phút-Giây diễn ra Stage</t>
  </si>
  <si>
    <t>Thời điểm này bắt đầu cho Vote, hết thời gian sẽ chốt kết quả.</t>
  </si>
  <si>
    <t>Stage-2</t>
  </si>
  <si>
    <t>Cấu hình tương tự với các Stage1</t>
  </si>
  <si>
    <t>select stage</t>
  </si>
  <si>
    <t>Chọn Stage bắt đầu bật tính năng VoteToStart</t>
  </si>
  <si>
    <r>
      <t xml:space="preserve">Ngày bắt đầu mở đăng ký, là </t>
    </r>
    <r>
      <rPr>
        <b/>
        <sz val="11"/>
        <color theme="1"/>
        <rFont val="Calibri"/>
        <family val="2"/>
        <scheme val="minor"/>
      </rPr>
      <t>Mốc thời gian ban đầu của Tournament</t>
    </r>
    <r>
      <rPr>
        <sz val="11"/>
        <color theme="1"/>
        <rFont val="Calibri"/>
        <family val="2"/>
        <scheme val="minor"/>
      </rPr>
      <t>, tính theo TimeZone bên dưới</t>
    </r>
  </si>
  <si>
    <t>Thiết lập Rank tối thiểu để vào chơi Round tiếp theo (số nguyên, default=5)</t>
  </si>
  <si>
    <t>BattleMap-1</t>
  </si>
  <si>
    <t>BattleMap-2</t>
  </si>
  <si>
    <t xml:space="preserve">Số lượng MapID mở rộng theo số RoundPerBattle </t>
  </si>
  <si>
    <t>Tổng số Round trong một Battle, default=1 (chỉ effect với TR, disable nếu là TA)</t>
  </si>
  <si>
    <t>Thetan Rivals (Racing-Solo)</t>
  </si>
  <si>
    <t>Thetan Arena (Survival-Solo)</t>
  </si>
  <si>
    <t>Tổng số battles của một Stage trong Tournament, số nguyên, default=2</t>
  </si>
  <si>
    <t>Chọn thời gian tối thiểu mỗi Round của Battle, default là 90s (chỉ effect với TR, disable nếu là TA)</t>
  </si>
  <si>
    <t>RoundTime: xét tổng thời gian hoàn thành Round trong Battle (chỉ effect với TR, disable nếu là TA)</t>
  </si>
  <si>
    <t>*Reset lại PlayAgainCost sau mỗi Stage</t>
  </si>
  <si>
    <t>TotalQualifiedPlayerOfStage: tổng số người chơi được tham gia vòng đấu.</t>
  </si>
  <si>
    <t>sharedPrize = 70%*basePrizePool/TotalQualifiedPlayerOfStage</t>
  </si>
  <si>
    <t>Default=24h đối với những stage có VoteToStart</t>
  </si>
  <si>
    <t>Nhập tổng số bots sẽ add vào trận đấu, default=9 (Luôn nhỏ hơn TotalPlayer 1 đơn vị)</t>
  </si>
  <si>
    <t>5. Bình chọn VoteToStart</t>
  </si>
  <si>
    <t>Từ Stage 6 trở đi, người chơi qualified vào Stage tiếp theo sẽ được tham gia vote 2 option sau:</t>
  </si>
  <si>
    <t>Lựa chọn đồng ý bắt đầu STAGE</t>
  </si>
  <si>
    <t>Lựa chọn dừng Tournament, và 70% basePrizePool sẽ chia đều cho tất cả player đã qualified để chơi Stage đó.</t>
  </si>
  <si>
    <t>Chơi Tiếp (Start)</t>
  </si>
  <si>
    <t>Dừng Lại (Stop)</t>
  </si>
  <si>
    <t>Là hoạt động Offchain, có thể quay trong Game</t>
  </si>
  <si>
    <t>Phần thưởng Ingame sẽ cập nhật sau</t>
  </si>
  <si>
    <t>Bắt đầu Stage</t>
  </si>
  <si>
    <t>Thời điểm start Stage 10</t>
  </si>
  <si>
    <t>Sau 12h bắt đầu Stage 10</t>
  </si>
  <si>
    <t>Khi Stage 10 bắt đầu (final stage)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</si>
</sst>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4" formatCode="_(&quot;$&quot;* #,##0.00_);_(&quot;$&quot;* \(#,##0.00\);_(&quot;$&quot;* &quot;-&quot;??_);_(@_)"/>
    <numFmt numFmtId="43" formatCode="_(* #,##0.00_);_(* \(#,##0.00\);_(* &quot;-&quot;??_);_(@_)"/>
    <numFmt numFmtId="164" formatCode="_(* #,##0_);_(* \(#,##0\);_(* &quot;-&quot;??_);_(@_)"/>
    <numFmt numFmtId="165" formatCode="0.000"/>
    <numFmt numFmtId="166" formatCode="0.00000%"/>
    <numFmt numFmtId="167" formatCode="0.00000"/>
    <numFmt numFmtId="168" formatCode="0.000%"/>
    <numFmt numFmtId="169" formatCode="&quot;$&quot;#,##0.00"/>
    <numFmt numFmtId="170" formatCode="0.00000000000000%"/>
  </numFmts>
  <fonts count="27" x14ac:knownFonts="1">
    <font>
      <sz val="11"/>
      <color theme="1"/>
      <name val="Calibri"/>
      <family val="2"/>
      <scheme val="minor"/>
    </font>
    <font>
      <b/>
      <sz val="11"/>
      <color theme="1"/>
      <name val="Calibri"/>
      <family val="2"/>
      <scheme val="minor"/>
    </font>
    <font>
      <u/>
      <sz val="11"/>
      <color theme="1"/>
      <name val="Calibri"/>
      <family val="2"/>
      <scheme val="minor"/>
    </font>
    <font>
      <b/>
      <sz val="12"/>
      <color theme="1"/>
      <name val="Calibri"/>
      <family val="2"/>
      <scheme val="minor"/>
    </font>
    <font>
      <b/>
      <sz val="14"/>
      <color rgb="FF0070C0"/>
      <name val="Calibri"/>
      <family val="2"/>
      <scheme val="minor"/>
    </font>
    <font>
      <i/>
      <sz val="11"/>
      <color theme="1"/>
      <name val="Calibri"/>
      <family val="2"/>
      <scheme val="minor"/>
    </font>
    <font>
      <b/>
      <i/>
      <sz val="11"/>
      <color theme="1"/>
      <name val="Calibri"/>
      <family val="2"/>
      <scheme val="minor"/>
    </font>
    <font>
      <b/>
      <sz val="11"/>
      <color rgb="FFFF0000"/>
      <name val="Calibri"/>
      <family val="2"/>
      <scheme val="minor"/>
    </font>
    <font>
      <sz val="11"/>
      <color theme="1"/>
      <name val="Calibri"/>
      <family val="2"/>
      <scheme val="minor"/>
    </font>
    <font>
      <sz val="11"/>
      <color rgb="FFFF0000"/>
      <name val="Calibri"/>
      <family val="2"/>
      <scheme val="minor"/>
    </font>
    <font>
      <b/>
      <u/>
      <sz val="11"/>
      <color theme="1"/>
      <name val="Calibri"/>
      <family val="2"/>
      <scheme val="minor"/>
    </font>
    <font>
      <b/>
      <sz val="12"/>
      <name val="Calibri"/>
      <family val="2"/>
      <scheme val="minor"/>
    </font>
    <font>
      <b/>
      <vertAlign val="subscript"/>
      <sz val="12"/>
      <name val="Calibri"/>
      <family val="2"/>
      <scheme val="minor"/>
    </font>
    <font>
      <vertAlign val="subscript"/>
      <sz val="11"/>
      <color theme="1"/>
      <name val="Calibri"/>
      <family val="2"/>
      <scheme val="minor"/>
    </font>
    <font>
      <b/>
      <vertAlign val="subscript"/>
      <sz val="12"/>
      <color theme="1"/>
      <name val="Calibri"/>
      <family val="2"/>
      <scheme val="minor"/>
    </font>
    <font>
      <b/>
      <vertAlign val="subscript"/>
      <sz val="11"/>
      <color theme="1"/>
      <name val="Calibri"/>
      <family val="2"/>
      <scheme val="minor"/>
    </font>
    <font>
      <sz val="11"/>
      <color theme="1"/>
      <name val="Arial"/>
      <family val="2"/>
    </font>
    <font>
      <i/>
      <sz val="11"/>
      <color rgb="FFFF0000"/>
      <name val="Calibri"/>
      <family val="2"/>
      <scheme val="minor"/>
    </font>
    <font>
      <b/>
      <sz val="11"/>
      <color rgb="FF00B0F0"/>
      <name val="Calibri"/>
      <family val="2"/>
      <scheme val="minor"/>
    </font>
    <font>
      <b/>
      <sz val="11"/>
      <name val="Calibri"/>
      <family val="2"/>
      <scheme val="minor"/>
    </font>
    <font>
      <sz val="11"/>
      <name val="Calibri"/>
      <family val="2"/>
      <scheme val="minor"/>
    </font>
    <font>
      <sz val="8"/>
      <name val="Calibri"/>
      <family val="2"/>
      <scheme val="minor"/>
    </font>
    <font>
      <b/>
      <u/>
      <sz val="11"/>
      <color theme="4"/>
      <name val="Calibri"/>
      <family val="2"/>
      <scheme val="minor"/>
    </font>
    <font>
      <b/>
      <i/>
      <sz val="11"/>
      <color rgb="FFFF0000"/>
      <name val="Calibri"/>
      <family val="2"/>
      <scheme val="minor"/>
    </font>
    <font>
      <sz val="11"/>
      <color rgb="FFFF00FF"/>
      <name val="Calibri"/>
      <family val="2"/>
      <scheme val="minor"/>
    </font>
    <font>
      <sz val="11"/>
      <color theme="2" tint="-0.249977111117893"/>
      <name val="Calibri"/>
      <family val="2"/>
      <scheme val="minor"/>
    </font>
    <font>
      <i/>
      <u/>
      <sz val="11"/>
      <color theme="1"/>
      <name val="Calibri"/>
      <family val="2"/>
      <scheme val="minor"/>
    </font>
  </fonts>
  <fills count="13">
    <fill>
      <patternFill patternType="none"/>
    </fill>
    <fill>
      <patternFill patternType="gray125"/>
    </fill>
    <fill>
      <patternFill patternType="solid">
        <fgColor theme="8"/>
        <bgColor indexed="64"/>
      </patternFill>
    </fill>
    <fill>
      <patternFill patternType="solid">
        <fgColor rgb="FFFFFF00"/>
        <bgColor indexed="64"/>
      </patternFill>
    </fill>
    <fill>
      <patternFill patternType="solid">
        <fgColor theme="4" tint="0.59999389629810485"/>
        <bgColor indexed="64"/>
      </patternFill>
    </fill>
    <fill>
      <patternFill patternType="solid">
        <fgColor theme="7" tint="0.59999389629810485"/>
        <bgColor indexed="64"/>
      </patternFill>
    </fill>
    <fill>
      <patternFill patternType="solid">
        <fgColor theme="5" tint="0.79998168889431442"/>
        <bgColor indexed="64"/>
      </patternFill>
    </fill>
    <fill>
      <patternFill patternType="solid">
        <fgColor theme="4" tint="0.39997558519241921"/>
        <bgColor indexed="64"/>
      </patternFill>
    </fill>
    <fill>
      <patternFill patternType="solid">
        <fgColor theme="2" tint="-0.249977111117893"/>
        <bgColor indexed="64"/>
      </patternFill>
    </fill>
    <fill>
      <patternFill patternType="solid">
        <fgColor theme="2"/>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theme="0"/>
        <bgColor indexed="64"/>
      </patternFill>
    </fill>
  </fills>
  <borders count="28">
    <border>
      <left/>
      <right/>
      <top/>
      <bottom/>
      <diagonal/>
    </border>
    <border>
      <left/>
      <right/>
      <top/>
      <bottom style="medium">
        <color indexed="64"/>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style="thin">
        <color indexed="64"/>
      </top>
      <bottom/>
      <diagonal/>
    </border>
    <border>
      <left style="thin">
        <color indexed="64"/>
      </left>
      <right style="thin">
        <color indexed="64"/>
      </right>
      <top/>
      <bottom/>
      <diagonal/>
    </border>
    <border>
      <left style="thin">
        <color indexed="64"/>
      </left>
      <right/>
      <top/>
      <bottom/>
      <diagonal/>
    </border>
    <border>
      <left/>
      <right style="thin">
        <color indexed="64"/>
      </right>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top/>
      <bottom style="thin">
        <color indexed="64"/>
      </bottom>
      <diagonal/>
    </border>
    <border>
      <left style="medium">
        <color indexed="64"/>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top/>
      <bottom style="thick">
        <color theme="0" tint="-0.499984740745262"/>
      </bottom>
      <diagonal/>
    </border>
  </borders>
  <cellStyleXfs count="5">
    <xf numFmtId="0" fontId="0" fillId="0" borderId="0"/>
    <xf numFmtId="43" fontId="8" fillId="0" borderId="0" applyFont="0" applyFill="0" applyBorder="0" applyAlignment="0" applyProtection="0"/>
    <xf numFmtId="0" fontId="16" fillId="0" borderId="0"/>
    <xf numFmtId="44" fontId="8" fillId="0" borderId="0" applyFont="0" applyFill="0" applyBorder="0" applyAlignment="0" applyProtection="0"/>
    <xf numFmtId="9" fontId="8" fillId="0" borderId="0" applyFont="0" applyFill="0" applyBorder="0" applyAlignment="0" applyProtection="0"/>
  </cellStyleXfs>
  <cellXfs count="232">
    <xf numFmtId="0" fontId="0" fillId="0" borderId="0" xfId="0"/>
    <xf numFmtId="0" fontId="1" fillId="0" borderId="0" xfId="0" applyFont="1"/>
    <xf numFmtId="0" fontId="1" fillId="0" borderId="1" xfId="0" applyFont="1" applyBorder="1"/>
    <xf numFmtId="0" fontId="0" fillId="0" borderId="1" xfId="0" applyBorder="1"/>
    <xf numFmtId="0" fontId="2" fillId="0" borderId="0" xfId="0" applyFont="1"/>
    <xf numFmtId="0" fontId="0" fillId="0" borderId="0" xfId="0" quotePrefix="1"/>
    <xf numFmtId="0" fontId="1" fillId="2" borderId="2" xfId="0" applyFont="1" applyFill="1" applyBorder="1" applyAlignment="1">
      <alignment horizontal="center" vertical="center"/>
    </xf>
    <xf numFmtId="0" fontId="0" fillId="0" borderId="14" xfId="0" applyBorder="1"/>
    <xf numFmtId="0" fontId="4" fillId="0" borderId="1" xfId="0" applyFont="1" applyBorder="1"/>
    <xf numFmtId="0" fontId="0" fillId="0" borderId="19" xfId="0" applyBorder="1"/>
    <xf numFmtId="0" fontId="5" fillId="0" borderId="0" xfId="0" quotePrefix="1" applyFont="1"/>
    <xf numFmtId="0" fontId="1" fillId="0" borderId="0" xfId="0" quotePrefix="1" applyFont="1"/>
    <xf numFmtId="0" fontId="0" fillId="0" borderId="0" xfId="0" applyAlignment="1">
      <alignment horizontal="center"/>
    </xf>
    <xf numFmtId="0" fontId="1" fillId="3" borderId="2" xfId="0" applyFont="1" applyFill="1" applyBorder="1"/>
    <xf numFmtId="0" fontId="6" fillId="0" borderId="0" xfId="0" applyFont="1"/>
    <xf numFmtId="0" fontId="0" fillId="3" borderId="0" xfId="0" applyFill="1"/>
    <xf numFmtId="0" fontId="0" fillId="0" borderId="2" xfId="0" applyBorder="1"/>
    <xf numFmtId="0" fontId="9" fillId="0" borderId="0" xfId="0" applyFont="1"/>
    <xf numFmtId="0" fontId="10" fillId="0" borderId="0" xfId="0" applyFont="1"/>
    <xf numFmtId="0" fontId="3" fillId="5" borderId="23" xfId="0" applyFont="1" applyFill="1" applyBorder="1"/>
    <xf numFmtId="0" fontId="0" fillId="5" borderId="23" xfId="0" applyFill="1" applyBorder="1"/>
    <xf numFmtId="0" fontId="0" fillId="5" borderId="22" xfId="0" applyFill="1" applyBorder="1"/>
    <xf numFmtId="0" fontId="3" fillId="5" borderId="21" xfId="0" applyFont="1" applyFill="1" applyBorder="1"/>
    <xf numFmtId="0" fontId="9" fillId="5" borderId="23" xfId="0" applyFont="1" applyFill="1" applyBorder="1"/>
    <xf numFmtId="0" fontId="0" fillId="0" borderId="23" xfId="0" applyBorder="1"/>
    <xf numFmtId="0" fontId="0" fillId="0" borderId="22" xfId="0" applyBorder="1"/>
    <xf numFmtId="0" fontId="0" fillId="0" borderId="15" xfId="0" applyBorder="1"/>
    <xf numFmtId="0" fontId="0" fillId="0" borderId="16" xfId="0" applyBorder="1"/>
    <xf numFmtId="0" fontId="0" fillId="0" borderId="17" xfId="0" applyBorder="1"/>
    <xf numFmtId="0" fontId="1" fillId="6" borderId="21" xfId="2" applyFont="1" applyFill="1" applyBorder="1"/>
    <xf numFmtId="0" fontId="0" fillId="6" borderId="23" xfId="2" applyFont="1" applyFill="1" applyBorder="1"/>
    <xf numFmtId="0" fontId="0" fillId="6" borderId="22" xfId="2" applyFont="1" applyFill="1" applyBorder="1"/>
    <xf numFmtId="0" fontId="0" fillId="0" borderId="18" xfId="0" applyBorder="1"/>
    <xf numFmtId="0" fontId="0" fillId="0" borderId="0" xfId="2" applyFont="1"/>
    <xf numFmtId="0" fontId="17" fillId="0" borderId="0" xfId="0" applyFont="1"/>
    <xf numFmtId="0" fontId="17" fillId="0" borderId="0" xfId="2" applyFont="1"/>
    <xf numFmtId="0" fontId="0" fillId="0" borderId="20" xfId="0" applyBorder="1"/>
    <xf numFmtId="0" fontId="0" fillId="0" borderId="21" xfId="0" applyBorder="1"/>
    <xf numFmtId="0" fontId="0" fillId="0" borderId="23" xfId="2" applyFont="1" applyBorder="1"/>
    <xf numFmtId="0" fontId="0" fillId="0" borderId="22" xfId="2" applyFont="1" applyBorder="1"/>
    <xf numFmtId="0" fontId="18" fillId="0" borderId="0" xfId="2" applyFont="1"/>
    <xf numFmtId="0" fontId="9" fillId="0" borderId="0" xfId="2" applyFont="1"/>
    <xf numFmtId="0" fontId="0" fillId="0" borderId="1" xfId="2" applyFont="1" applyBorder="1"/>
    <xf numFmtId="0" fontId="1" fillId="4" borderId="5" xfId="2" applyFont="1" applyFill="1" applyBorder="1" applyAlignment="1">
      <alignment horizontal="center"/>
    </xf>
    <xf numFmtId="0" fontId="1" fillId="4" borderId="11" xfId="2" applyFont="1" applyFill="1" applyBorder="1" applyAlignment="1">
      <alignment horizontal="center"/>
    </xf>
    <xf numFmtId="0" fontId="0" fillId="0" borderId="2" xfId="2" applyFont="1" applyBorder="1" applyAlignment="1">
      <alignment horizontal="center"/>
    </xf>
    <xf numFmtId="0" fontId="9" fillId="0" borderId="21" xfId="2" applyFont="1" applyBorder="1"/>
    <xf numFmtId="0" fontId="9" fillId="3" borderId="21" xfId="0" applyFont="1" applyFill="1" applyBorder="1"/>
    <xf numFmtId="0" fontId="0" fillId="3" borderId="23" xfId="0" applyFill="1" applyBorder="1"/>
    <xf numFmtId="0" fontId="0" fillId="3" borderId="22" xfId="0" applyFill="1" applyBorder="1"/>
    <xf numFmtId="0" fontId="9" fillId="0" borderId="0" xfId="0" quotePrefix="1" applyFont="1"/>
    <xf numFmtId="0" fontId="0" fillId="0" borderId="0" xfId="0" applyAlignment="1">
      <alignment horizontal="left"/>
    </xf>
    <xf numFmtId="0" fontId="0" fillId="0" borderId="2" xfId="0" applyBorder="1" applyAlignment="1">
      <alignment horizontal="left"/>
    </xf>
    <xf numFmtId="0" fontId="1" fillId="5" borderId="21" xfId="0" applyFont="1" applyFill="1" applyBorder="1"/>
    <xf numFmtId="0" fontId="19" fillId="5" borderId="21" xfId="2" applyFont="1" applyFill="1" applyBorder="1"/>
    <xf numFmtId="0" fontId="19" fillId="5" borderId="22" xfId="2" applyFont="1" applyFill="1" applyBorder="1"/>
    <xf numFmtId="0" fontId="0" fillId="0" borderId="2" xfId="0" applyBorder="1" applyAlignment="1">
      <alignment horizontal="center"/>
    </xf>
    <xf numFmtId="0" fontId="1" fillId="7" borderId="2" xfId="0" applyFont="1" applyFill="1" applyBorder="1"/>
    <xf numFmtId="0" fontId="9" fillId="0" borderId="2" xfId="0" applyFont="1" applyBorder="1" applyAlignment="1">
      <alignment horizontal="left"/>
    </xf>
    <xf numFmtId="0" fontId="9" fillId="0" borderId="2" xfId="0" applyFont="1" applyBorder="1"/>
    <xf numFmtId="0" fontId="9" fillId="0" borderId="2" xfId="0" applyFont="1" applyBorder="1" applyAlignment="1">
      <alignment horizontal="center"/>
    </xf>
    <xf numFmtId="0" fontId="9" fillId="0" borderId="10" xfId="0" applyFont="1" applyBorder="1" applyAlignment="1">
      <alignment horizontal="left"/>
    </xf>
    <xf numFmtId="0" fontId="9" fillId="0" borderId="0" xfId="0" applyFont="1" applyAlignment="1">
      <alignment horizontal="left"/>
    </xf>
    <xf numFmtId="1" fontId="0" fillId="0" borderId="0" xfId="0" applyNumberFormat="1"/>
    <xf numFmtId="0" fontId="0" fillId="0" borderId="0" xfId="0" applyAlignment="1">
      <alignment horizontal="right"/>
    </xf>
    <xf numFmtId="0" fontId="0" fillId="0" borderId="2" xfId="0" applyBorder="1" applyAlignment="1">
      <alignment horizontal="center" vertical="center"/>
    </xf>
    <xf numFmtId="44" fontId="0" fillId="0" borderId="0" xfId="3" applyFont="1"/>
    <xf numFmtId="0" fontId="7" fillId="0" borderId="0" xfId="0" applyFont="1"/>
    <xf numFmtId="165" fontId="0" fillId="0" borderId="0" xfId="0" applyNumberFormat="1"/>
    <xf numFmtId="165" fontId="0" fillId="0" borderId="2" xfId="0" applyNumberFormat="1" applyBorder="1" applyAlignment="1">
      <alignment horizontal="right"/>
    </xf>
    <xf numFmtId="165" fontId="0" fillId="0" borderId="2" xfId="0" applyNumberFormat="1" applyBorder="1" applyAlignment="1">
      <alignment horizontal="center" vertical="center"/>
    </xf>
    <xf numFmtId="165" fontId="9" fillId="0" borderId="2" xfId="0" applyNumberFormat="1" applyFont="1" applyBorder="1" applyAlignment="1">
      <alignment horizontal="center" vertical="center"/>
    </xf>
    <xf numFmtId="0" fontId="0" fillId="0" borderId="0" xfId="0" applyAlignment="1">
      <alignment horizontal="left" vertical="top"/>
    </xf>
    <xf numFmtId="0" fontId="0" fillId="0" borderId="25" xfId="0" applyBorder="1"/>
    <xf numFmtId="0" fontId="0" fillId="0" borderId="26" xfId="0" applyBorder="1"/>
    <xf numFmtId="0" fontId="0" fillId="0" borderId="24" xfId="0" applyBorder="1"/>
    <xf numFmtId="0" fontId="1" fillId="0" borderId="1" xfId="0" applyFont="1" applyBorder="1" applyAlignment="1">
      <alignment horizontal="left"/>
    </xf>
    <xf numFmtId="0" fontId="0" fillId="0" borderId="1" xfId="0" applyBorder="1" applyAlignment="1">
      <alignment horizontal="left"/>
    </xf>
    <xf numFmtId="0" fontId="1" fillId="0" borderId="0" xfId="0" applyFont="1" applyAlignment="1">
      <alignment horizontal="left"/>
    </xf>
    <xf numFmtId="9" fontId="0" fillId="0" borderId="0" xfId="4" applyFont="1" applyAlignment="1">
      <alignment horizontal="right"/>
    </xf>
    <xf numFmtId="4" fontId="0" fillId="0" borderId="0" xfId="0" applyNumberFormat="1" applyAlignment="1">
      <alignment horizontal="right"/>
    </xf>
    <xf numFmtId="166" fontId="0" fillId="0" borderId="0" xfId="4" applyNumberFormat="1" applyFont="1" applyAlignment="1">
      <alignment horizontal="right" vertical="center"/>
    </xf>
    <xf numFmtId="167" fontId="0" fillId="0" borderId="0" xfId="0" applyNumberFormat="1" applyAlignment="1">
      <alignment horizontal="right"/>
    </xf>
    <xf numFmtId="4" fontId="0" fillId="0" borderId="0" xfId="0" applyNumberFormat="1"/>
    <xf numFmtId="4" fontId="0" fillId="0" borderId="2" xfId="0" applyNumberFormat="1" applyBorder="1" applyAlignment="1">
      <alignment horizontal="right"/>
    </xf>
    <xf numFmtId="167" fontId="0" fillId="0" borderId="2" xfId="0" applyNumberFormat="1" applyBorder="1" applyAlignment="1">
      <alignment horizontal="right"/>
    </xf>
    <xf numFmtId="9" fontId="0" fillId="0" borderId="0" xfId="4" applyFont="1"/>
    <xf numFmtId="0" fontId="0" fillId="9" borderId="0" xfId="0" applyFill="1" applyAlignment="1">
      <alignment horizontal="center"/>
    </xf>
    <xf numFmtId="0" fontId="1" fillId="10" borderId="0" xfId="0" applyFont="1" applyFill="1"/>
    <xf numFmtId="0" fontId="0" fillId="10" borderId="0" xfId="0" applyFill="1"/>
    <xf numFmtId="10" fontId="0" fillId="0" borderId="2" xfId="4" applyNumberFormat="1" applyFont="1" applyBorder="1" applyAlignment="1">
      <alignment horizontal="right" vertical="center"/>
    </xf>
    <xf numFmtId="44" fontId="0" fillId="0" borderId="2" xfId="3" applyFont="1" applyBorder="1" applyAlignment="1">
      <alignment horizontal="right"/>
    </xf>
    <xf numFmtId="10" fontId="0" fillId="0" borderId="2" xfId="4" applyNumberFormat="1" applyFont="1" applyBorder="1" applyAlignment="1">
      <alignment horizontal="right"/>
    </xf>
    <xf numFmtId="4" fontId="1" fillId="8" borderId="2" xfId="0" quotePrefix="1" applyNumberFormat="1" applyFont="1" applyFill="1" applyBorder="1" applyAlignment="1">
      <alignment horizontal="right" vertical="center"/>
    </xf>
    <xf numFmtId="0" fontId="1" fillId="8" borderId="2" xfId="0" quotePrefix="1" applyFont="1" applyFill="1" applyBorder="1" applyAlignment="1">
      <alignment horizontal="right" vertical="center"/>
    </xf>
    <xf numFmtId="9" fontId="0" fillId="0" borderId="2" xfId="3" applyNumberFormat="1" applyFont="1" applyBorder="1" applyAlignment="1">
      <alignment horizontal="right"/>
    </xf>
    <xf numFmtId="165" fontId="0" fillId="0" borderId="2" xfId="0" applyNumberFormat="1" applyBorder="1"/>
    <xf numFmtId="44" fontId="0" fillId="0" borderId="2" xfId="3" applyFont="1" applyBorder="1"/>
    <xf numFmtId="44" fontId="1" fillId="3" borderId="2" xfId="3" applyFont="1" applyFill="1" applyBorder="1" applyAlignment="1">
      <alignment horizontal="center" vertical="center" wrapText="1"/>
    </xf>
    <xf numFmtId="0" fontId="1" fillId="0" borderId="2" xfId="0" applyFont="1" applyBorder="1" applyAlignment="1">
      <alignment horizontal="right" vertical="center" wrapText="1"/>
    </xf>
    <xf numFmtId="1" fontId="1" fillId="3" borderId="2" xfId="4" applyNumberFormat="1" applyFont="1" applyFill="1" applyBorder="1" applyAlignment="1">
      <alignment horizontal="right"/>
    </xf>
    <xf numFmtId="0" fontId="1" fillId="4" borderId="2" xfId="0" applyFont="1" applyFill="1" applyBorder="1" applyAlignment="1">
      <alignment horizontal="left"/>
    </xf>
    <xf numFmtId="4" fontId="1" fillId="4" borderId="2" xfId="0" applyNumberFormat="1" applyFont="1" applyFill="1" applyBorder="1" applyAlignment="1">
      <alignment horizontal="left"/>
    </xf>
    <xf numFmtId="1" fontId="0" fillId="0" borderId="2" xfId="0" applyNumberFormat="1" applyBorder="1" applyAlignment="1">
      <alignment horizontal="center"/>
    </xf>
    <xf numFmtId="0" fontId="1" fillId="4" borderId="2" xfId="0" applyFont="1" applyFill="1" applyBorder="1"/>
    <xf numFmtId="1" fontId="0" fillId="0" borderId="2" xfId="0" applyNumberFormat="1" applyBorder="1"/>
    <xf numFmtId="9" fontId="0" fillId="0" borderId="2" xfId="0" applyNumberFormat="1" applyBorder="1"/>
    <xf numFmtId="0" fontId="1" fillId="11" borderId="2" xfId="0" applyFont="1" applyFill="1" applyBorder="1" applyAlignment="1">
      <alignment horizontal="left"/>
    </xf>
    <xf numFmtId="44" fontId="1" fillId="0" borderId="2" xfId="3" applyFont="1" applyBorder="1" applyAlignment="1">
      <alignment horizontal="right"/>
    </xf>
    <xf numFmtId="0" fontId="0" fillId="0" borderId="23" xfId="0" applyBorder="1" applyAlignment="1">
      <alignment horizontal="left"/>
    </xf>
    <xf numFmtId="0" fontId="0" fillId="0" borderId="22" xfId="0" applyBorder="1" applyAlignment="1">
      <alignment horizontal="left"/>
    </xf>
    <xf numFmtId="0" fontId="1" fillId="4" borderId="23" xfId="0" applyFont="1" applyFill="1" applyBorder="1" applyAlignment="1">
      <alignment horizontal="left"/>
    </xf>
    <xf numFmtId="0" fontId="1" fillId="4" borderId="22" xfId="0" applyFont="1" applyFill="1" applyBorder="1" applyAlignment="1">
      <alignment horizontal="left"/>
    </xf>
    <xf numFmtId="0" fontId="1" fillId="4" borderId="21" xfId="0" applyFont="1" applyFill="1" applyBorder="1" applyAlignment="1">
      <alignment horizontal="left"/>
    </xf>
    <xf numFmtId="0" fontId="0" fillId="0" borderId="21" xfId="0" applyBorder="1" applyAlignment="1">
      <alignment horizontal="left"/>
    </xf>
    <xf numFmtId="44" fontId="0" fillId="0" borderId="2" xfId="0" applyNumberFormat="1" applyBorder="1"/>
    <xf numFmtId="164" fontId="0" fillId="0" borderId="2" xfId="1" applyNumberFormat="1" applyFont="1" applyBorder="1" applyAlignment="1">
      <alignment horizontal="left"/>
    </xf>
    <xf numFmtId="0" fontId="1" fillId="4" borderId="2" xfId="0" applyFont="1" applyFill="1" applyBorder="1" applyAlignment="1">
      <alignment horizontal="center" vertical="center"/>
    </xf>
    <xf numFmtId="0" fontId="1" fillId="4" borderId="2" xfId="0" applyFont="1" applyFill="1" applyBorder="1" applyAlignment="1">
      <alignment horizontal="center" vertical="center" wrapText="1"/>
    </xf>
    <xf numFmtId="0" fontId="1" fillId="0" borderId="21" xfId="0" applyFont="1" applyBorder="1"/>
    <xf numFmtId="0" fontId="1" fillId="0" borderId="23" xfId="0" applyFont="1" applyBorder="1"/>
    <xf numFmtId="10" fontId="0" fillId="0" borderId="22" xfId="0" applyNumberFormat="1" applyBorder="1"/>
    <xf numFmtId="1" fontId="20" fillId="0" borderId="2" xfId="0" applyNumberFormat="1" applyFont="1" applyBorder="1" applyAlignment="1">
      <alignment horizontal="right"/>
    </xf>
    <xf numFmtId="1" fontId="0" fillId="0" borderId="2" xfId="4" applyNumberFormat="1" applyFont="1" applyBorder="1" applyAlignment="1">
      <alignment horizontal="right"/>
    </xf>
    <xf numFmtId="44" fontId="0" fillId="0" borderId="0" xfId="0" applyNumberFormat="1"/>
    <xf numFmtId="168" fontId="0" fillId="0" borderId="2" xfId="4" applyNumberFormat="1" applyFont="1" applyBorder="1"/>
    <xf numFmtId="168" fontId="0" fillId="0" borderId="0" xfId="4" applyNumberFormat="1" applyFont="1"/>
    <xf numFmtId="0" fontId="1" fillId="8" borderId="2" xfId="0" applyFont="1" applyFill="1" applyBorder="1" applyAlignment="1">
      <alignment horizontal="left"/>
    </xf>
    <xf numFmtId="2" fontId="0" fillId="0" borderId="2" xfId="0" applyNumberFormat="1" applyBorder="1"/>
    <xf numFmtId="169" fontId="1" fillId="4" borderId="2" xfId="3" applyNumberFormat="1" applyFont="1" applyFill="1" applyBorder="1"/>
    <xf numFmtId="0" fontId="1" fillId="0" borderId="22" xfId="0" applyFont="1" applyBorder="1"/>
    <xf numFmtId="0" fontId="0" fillId="4" borderId="21" xfId="0" applyFill="1" applyBorder="1"/>
    <xf numFmtId="0" fontId="0" fillId="4" borderId="22" xfId="0" applyFill="1" applyBorder="1"/>
    <xf numFmtId="0" fontId="1" fillId="4" borderId="21" xfId="0" applyFont="1" applyFill="1" applyBorder="1"/>
    <xf numFmtId="0" fontId="1" fillId="4" borderId="22" xfId="0" applyFont="1" applyFill="1" applyBorder="1"/>
    <xf numFmtId="170" fontId="0" fillId="0" borderId="0" xfId="0" applyNumberFormat="1"/>
    <xf numFmtId="0" fontId="22" fillId="0" borderId="0" xfId="0" applyFont="1"/>
    <xf numFmtId="0" fontId="1" fillId="0" borderId="27" xfId="0" applyFont="1" applyBorder="1"/>
    <xf numFmtId="0" fontId="0" fillId="0" borderId="27" xfId="0" applyBorder="1"/>
    <xf numFmtId="0" fontId="0" fillId="0" borderId="9" xfId="0" applyBorder="1"/>
    <xf numFmtId="0" fontId="1" fillId="0" borderId="9" xfId="0" applyFont="1" applyBorder="1"/>
    <xf numFmtId="0" fontId="23" fillId="0" borderId="0" xfId="0" applyFont="1" applyAlignment="1">
      <alignment horizontal="right"/>
    </xf>
    <xf numFmtId="0" fontId="9" fillId="0" borderId="0" xfId="0" applyFont="1" applyAlignment="1">
      <alignment horizontal="right"/>
    </xf>
    <xf numFmtId="0" fontId="24" fillId="0" borderId="0" xfId="0" applyFont="1"/>
    <xf numFmtId="0" fontId="24" fillId="0" borderId="9" xfId="0" applyFont="1" applyBorder="1"/>
    <xf numFmtId="0" fontId="25" fillId="0" borderId="0" xfId="0" applyFont="1" applyAlignment="1">
      <alignment horizontal="right"/>
    </xf>
    <xf numFmtId="0" fontId="0" fillId="0" borderId="27" xfId="0" applyBorder="1" applyAlignment="1">
      <alignment horizontal="right"/>
    </xf>
    <xf numFmtId="0" fontId="26" fillId="0" borderId="0" xfId="0" applyFont="1" applyAlignment="1">
      <alignment horizontal="right"/>
    </xf>
    <xf numFmtId="0" fontId="2" fillId="0" borderId="0" xfId="0" applyFont="1" applyAlignment="1">
      <alignment horizontal="right"/>
    </xf>
    <xf numFmtId="0" fontId="20" fillId="0" borderId="0" xfId="0" applyFont="1" applyAlignment="1">
      <alignment horizontal="right"/>
    </xf>
    <xf numFmtId="9" fontId="0" fillId="0" borderId="0" xfId="0" applyNumberFormat="1" applyAlignment="1">
      <alignment horizontal="right"/>
    </xf>
    <xf numFmtId="0" fontId="1" fillId="3" borderId="1" xfId="0" applyFont="1" applyFill="1" applyBorder="1"/>
    <xf numFmtId="0" fontId="0" fillId="3" borderId="1" xfId="0" applyFill="1" applyBorder="1"/>
    <xf numFmtId="0" fontId="1" fillId="3" borderId="0" xfId="0" applyFont="1" applyFill="1"/>
    <xf numFmtId="0" fontId="7" fillId="0" borderId="21" xfId="0" applyFont="1" applyBorder="1"/>
    <xf numFmtId="0" fontId="0" fillId="3" borderId="0" xfId="0" applyFill="1" applyAlignment="1">
      <alignment horizontal="left" vertical="top"/>
    </xf>
    <xf numFmtId="0" fontId="1" fillId="3" borderId="24" xfId="0" applyFont="1" applyFill="1" applyBorder="1"/>
    <xf numFmtId="0" fontId="0" fillId="3" borderId="25" xfId="0" applyFill="1" applyBorder="1"/>
    <xf numFmtId="0" fontId="0" fillId="3" borderId="26" xfId="0" applyFill="1" applyBorder="1"/>
    <xf numFmtId="0" fontId="0" fillId="3" borderId="21" xfId="0" applyFill="1" applyBorder="1"/>
    <xf numFmtId="0" fontId="1" fillId="3" borderId="21" xfId="0" applyFont="1" applyFill="1" applyBorder="1"/>
    <xf numFmtId="16" fontId="0" fillId="0" borderId="0" xfId="0" applyNumberFormat="1" applyAlignment="1">
      <alignment horizontal="right"/>
    </xf>
    <xf numFmtId="0" fontId="9" fillId="3" borderId="0" xfId="0" applyFont="1" applyFill="1"/>
    <xf numFmtId="0" fontId="0" fillId="0" borderId="13" xfId="0" applyBorder="1"/>
    <xf numFmtId="0" fontId="0" fillId="0" borderId="4" xfId="0" applyBorder="1"/>
    <xf numFmtId="0" fontId="0" fillId="0" borderId="11" xfId="0" applyBorder="1"/>
    <xf numFmtId="0" fontId="0" fillId="12" borderId="5" xfId="0" applyFill="1" applyBorder="1"/>
    <xf numFmtId="0" fontId="0" fillId="12" borderId="5" xfId="0" applyFill="1" applyBorder="1" applyAlignment="1">
      <alignment horizontal="center"/>
    </xf>
    <xf numFmtId="0" fontId="0" fillId="12" borderId="7" xfId="0" applyFill="1" applyBorder="1"/>
    <xf numFmtId="0" fontId="0" fillId="12" borderId="3" xfId="0" applyFill="1" applyBorder="1"/>
    <xf numFmtId="0" fontId="0" fillId="12" borderId="11" xfId="0" applyFill="1" applyBorder="1"/>
    <xf numFmtId="0" fontId="0" fillId="12" borderId="11" xfId="0" applyFill="1" applyBorder="1" applyAlignment="1">
      <alignment horizontal="center"/>
    </xf>
    <xf numFmtId="0" fontId="0" fillId="12" borderId="13" xfId="0" applyFill="1" applyBorder="1"/>
    <xf numFmtId="0" fontId="0" fillId="12" borderId="4" xfId="0" applyFill="1" applyBorder="1"/>
    <xf numFmtId="0" fontId="0" fillId="12" borderId="0" xfId="0" applyFill="1"/>
    <xf numFmtId="0" fontId="0" fillId="12" borderId="10" xfId="0" applyFill="1" applyBorder="1"/>
    <xf numFmtId="0" fontId="1" fillId="4" borderId="23" xfId="0" applyFont="1" applyFill="1" applyBorder="1"/>
    <xf numFmtId="0" fontId="0" fillId="12" borderId="8" xfId="0" applyFill="1" applyBorder="1"/>
    <xf numFmtId="0" fontId="0" fillId="12" borderId="8" xfId="0" applyFill="1" applyBorder="1" applyAlignment="1">
      <alignment horizontal="center"/>
    </xf>
    <xf numFmtId="0" fontId="0" fillId="12" borderId="5" xfId="0" quotePrefix="1" applyFill="1" applyBorder="1" applyAlignment="1">
      <alignment horizontal="center"/>
    </xf>
    <xf numFmtId="0" fontId="7" fillId="3" borderId="0" xfId="0" applyFont="1" applyFill="1"/>
    <xf numFmtId="0" fontId="0" fillId="3" borderId="2" xfId="0" applyFill="1" applyBorder="1"/>
    <xf numFmtId="20" fontId="0" fillId="3" borderId="2" xfId="0" applyNumberFormat="1" applyFill="1" applyBorder="1"/>
    <xf numFmtId="0" fontId="17" fillId="3" borderId="0" xfId="0" applyFont="1" applyFill="1"/>
    <xf numFmtId="0" fontId="5" fillId="3" borderId="0" xfId="0" applyFont="1" applyFill="1"/>
    <xf numFmtId="20" fontId="0" fillId="3" borderId="0" xfId="0" applyNumberFormat="1" applyFill="1"/>
    <xf numFmtId="0" fontId="0" fillId="0" borderId="15" xfId="0" applyBorder="1" applyAlignment="1">
      <alignment horizontal="center"/>
    </xf>
    <xf numFmtId="0" fontId="0" fillId="0" borderId="16" xfId="0" applyBorder="1" applyAlignment="1">
      <alignment horizontal="center"/>
    </xf>
    <xf numFmtId="0" fontId="0" fillId="0" borderId="17" xfId="0" applyBorder="1" applyAlignment="1">
      <alignment horizontal="center"/>
    </xf>
    <xf numFmtId="0" fontId="0" fillId="0" borderId="14" xfId="0" applyBorder="1" applyAlignment="1">
      <alignment horizontal="center"/>
    </xf>
    <xf numFmtId="0" fontId="0" fillId="0" borderId="0" xfId="0" applyAlignment="1">
      <alignment horizontal="center"/>
    </xf>
    <xf numFmtId="0" fontId="0" fillId="0" borderId="18" xfId="0" applyBorder="1" applyAlignment="1">
      <alignment horizontal="center"/>
    </xf>
    <xf numFmtId="0" fontId="0" fillId="0" borderId="19" xfId="0" applyBorder="1" applyAlignment="1">
      <alignment horizontal="center"/>
    </xf>
    <xf numFmtId="0" fontId="0" fillId="0" borderId="1" xfId="0" applyBorder="1" applyAlignment="1">
      <alignment horizontal="center"/>
    </xf>
    <xf numFmtId="0" fontId="0" fillId="0" borderId="20" xfId="0" applyBorder="1" applyAlignment="1">
      <alignment horizontal="center"/>
    </xf>
    <xf numFmtId="0" fontId="0" fillId="0" borderId="2" xfId="0" applyBorder="1" applyAlignment="1">
      <alignment horizontal="left"/>
    </xf>
    <xf numFmtId="0" fontId="3" fillId="2" borderId="2" xfId="0" applyFont="1" applyFill="1" applyBorder="1" applyAlignment="1">
      <alignment horizontal="center" vertical="center"/>
    </xf>
    <xf numFmtId="0" fontId="0" fillId="0" borderId="6" xfId="0" applyBorder="1" applyAlignment="1">
      <alignment horizontal="center" vertical="center" wrapText="1"/>
    </xf>
    <xf numFmtId="0" fontId="0" fillId="0" borderId="3" xfId="0" applyBorder="1" applyAlignment="1">
      <alignment horizontal="center" vertical="center" wrapText="1"/>
    </xf>
    <xf numFmtId="0" fontId="0" fillId="0" borderId="9" xfId="0" applyBorder="1" applyAlignment="1">
      <alignment horizontal="center" vertical="center" wrapText="1"/>
    </xf>
    <xf numFmtId="0" fontId="0" fillId="0" borderId="10" xfId="0" applyBorder="1" applyAlignment="1">
      <alignment horizontal="center" vertical="center" wrapText="1"/>
    </xf>
    <xf numFmtId="0" fontId="0" fillId="0" borderId="12" xfId="0" applyBorder="1" applyAlignment="1">
      <alignment horizontal="center" vertical="center" wrapText="1"/>
    </xf>
    <xf numFmtId="0" fontId="0" fillId="0" borderId="4" xfId="0" applyBorder="1" applyAlignment="1">
      <alignment horizontal="center" vertical="center" wrapText="1"/>
    </xf>
    <xf numFmtId="0" fontId="0" fillId="0" borderId="6" xfId="0" quotePrefix="1" applyBorder="1" applyAlignment="1">
      <alignment horizontal="center" vertical="center" wrapText="1"/>
    </xf>
    <xf numFmtId="0" fontId="0" fillId="0" borderId="2" xfId="0" applyBorder="1" applyAlignment="1">
      <alignment horizontal="center" vertical="center" wrapText="1"/>
    </xf>
    <xf numFmtId="0" fontId="3" fillId="2" borderId="3" xfId="0" applyFont="1" applyFill="1" applyBorder="1" applyAlignment="1">
      <alignment horizontal="center" vertical="center" wrapText="1"/>
    </xf>
    <xf numFmtId="0" fontId="3" fillId="2" borderId="4" xfId="0" applyFont="1" applyFill="1" applyBorder="1" applyAlignment="1">
      <alignment horizontal="center" vertical="center"/>
    </xf>
    <xf numFmtId="0" fontId="1" fillId="3" borderId="2" xfId="0" applyFont="1" applyFill="1" applyBorder="1" applyAlignment="1">
      <alignment horizontal="center" vertical="center" wrapText="1"/>
    </xf>
    <xf numFmtId="0" fontId="0" fillId="0" borderId="2" xfId="0" applyBorder="1" applyAlignment="1">
      <alignment horizontal="center" vertical="center"/>
    </xf>
    <xf numFmtId="0" fontId="0" fillId="0" borderId="5" xfId="0" applyBorder="1" applyAlignment="1">
      <alignment horizontal="center" vertical="center" wrapText="1"/>
    </xf>
    <xf numFmtId="0" fontId="0" fillId="0" borderId="8" xfId="0" applyBorder="1" applyAlignment="1">
      <alignment horizontal="center" vertical="center" wrapText="1"/>
    </xf>
    <xf numFmtId="0" fontId="0" fillId="0" borderId="11" xfId="0" applyBorder="1" applyAlignment="1">
      <alignment horizontal="center" vertical="center" wrapText="1"/>
    </xf>
    <xf numFmtId="0" fontId="0" fillId="0" borderId="7" xfId="0" applyBorder="1" applyAlignment="1">
      <alignment horizontal="center" vertical="center" wrapText="1"/>
    </xf>
    <xf numFmtId="0" fontId="0" fillId="0" borderId="0" xfId="0" applyAlignment="1">
      <alignment horizontal="center" vertical="center" wrapText="1"/>
    </xf>
    <xf numFmtId="0" fontId="0" fillId="0" borderId="13" xfId="0" applyBorder="1" applyAlignment="1">
      <alignment horizontal="center" vertical="center" wrapText="1"/>
    </xf>
    <xf numFmtId="0" fontId="0" fillId="0" borderId="6" xfId="0" applyBorder="1" applyAlignment="1">
      <alignment horizontal="left" vertical="center" wrapText="1"/>
    </xf>
    <xf numFmtId="0" fontId="0" fillId="0" borderId="7" xfId="0" applyBorder="1" applyAlignment="1">
      <alignment horizontal="left" vertical="center" wrapText="1"/>
    </xf>
    <xf numFmtId="0" fontId="0" fillId="0" borderId="3" xfId="0" applyBorder="1" applyAlignment="1">
      <alignment horizontal="left" vertical="center" wrapText="1"/>
    </xf>
    <xf numFmtId="0" fontId="0" fillId="0" borderId="9" xfId="0" applyBorder="1" applyAlignment="1">
      <alignment horizontal="left" vertical="center" wrapText="1"/>
    </xf>
    <xf numFmtId="0" fontId="0" fillId="0" borderId="0" xfId="0" applyAlignment="1">
      <alignment horizontal="left" vertical="center" wrapText="1"/>
    </xf>
    <xf numFmtId="0" fontId="0" fillId="0" borderId="10" xfId="0" applyBorder="1" applyAlignment="1">
      <alignment horizontal="left" vertical="center" wrapText="1"/>
    </xf>
    <xf numFmtId="0" fontId="0" fillId="0" borderId="12" xfId="0" applyBorder="1" applyAlignment="1">
      <alignment horizontal="left" vertical="center" wrapText="1"/>
    </xf>
    <xf numFmtId="0" fontId="0" fillId="0" borderId="13" xfId="0" applyBorder="1" applyAlignment="1">
      <alignment horizontal="left" vertical="center" wrapText="1"/>
    </xf>
    <xf numFmtId="0" fontId="0" fillId="0" borderId="4" xfId="0" applyBorder="1" applyAlignment="1">
      <alignment horizontal="left" vertical="center" wrapText="1"/>
    </xf>
    <xf numFmtId="0" fontId="0" fillId="0" borderId="2" xfId="0" applyBorder="1" applyAlignment="1">
      <alignment horizontal="left" vertical="center" wrapText="1"/>
    </xf>
    <xf numFmtId="0" fontId="0" fillId="0" borderId="0" xfId="0" applyFont="1"/>
    <xf numFmtId="0" fontId="5" fillId="0" borderId="0" xfId="0" applyFont="1"/>
    <xf numFmtId="0" fontId="0" fillId="0" borderId="0" xfId="0" applyBorder="1"/>
    <xf numFmtId="0" fontId="0" fillId="0" borderId="0" xfId="0" applyBorder="1" applyAlignment="1">
      <alignment horizontal="right"/>
    </xf>
    <xf numFmtId="0" fontId="0" fillId="0" borderId="0" xfId="0" applyFill="1" applyBorder="1"/>
    <xf numFmtId="0" fontId="20" fillId="0" borderId="0" xfId="0" applyFont="1" applyAlignment="1">
      <alignment horizontal="left"/>
    </xf>
    <xf numFmtId="0" fontId="0" fillId="0" borderId="0" xfId="0" applyFont="1" applyAlignment="1">
      <alignment horizontal="left"/>
    </xf>
  </cellXfs>
  <cellStyles count="5">
    <cellStyle name="Comma" xfId="1" builtinId="3"/>
    <cellStyle name="Currency" xfId="3" builtinId="4"/>
    <cellStyle name="Normal" xfId="0" builtinId="0"/>
    <cellStyle name="Normal 2" xfId="2" xr:uid="{27968985-F140-4249-A756-F3C13AE7A769}"/>
    <cellStyle name="Percent" xfId="4" builtinId="5"/>
  </cellStyles>
  <dxfs count="1">
    <dxf>
      <font>
        <color rgb="FF9C0006"/>
      </font>
      <fill>
        <patternFill>
          <bgColor rgb="FFFFC7CE"/>
        </patternFill>
      </fill>
    </dxf>
  </dxfs>
  <tableStyles count="0" defaultTableStyle="TableStyleMedium2" defaultPivotStyle="PivotStyleLight16"/>
  <colors>
    <mruColors>
      <color rgb="FFFF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1"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xdr:from>
      <xdr:col>2</xdr:col>
      <xdr:colOff>9525</xdr:colOff>
      <xdr:row>139</xdr:row>
      <xdr:rowOff>9525</xdr:rowOff>
    </xdr:from>
    <xdr:to>
      <xdr:col>3</xdr:col>
      <xdr:colOff>581025</xdr:colOff>
      <xdr:row>143</xdr:row>
      <xdr:rowOff>161925</xdr:rowOff>
    </xdr:to>
    <xdr:sp macro="" textlink="">
      <xdr:nvSpPr>
        <xdr:cNvPr id="2" name="Rectangle: Rounded Corners 1">
          <a:extLst>
            <a:ext uri="{FF2B5EF4-FFF2-40B4-BE49-F238E27FC236}">
              <a16:creationId xmlns:a16="http://schemas.microsoft.com/office/drawing/2014/main" id="{C297D36F-1E9D-1021-3513-43ABFAD4C7BF}"/>
            </a:ext>
          </a:extLst>
        </xdr:cNvPr>
        <xdr:cNvSpPr/>
      </xdr:nvSpPr>
      <xdr:spPr>
        <a:xfrm>
          <a:off x="1228725" y="3257550"/>
          <a:ext cx="1181100" cy="914400"/>
        </a:xfrm>
        <a:prstGeom prst="roundRect">
          <a:avLst/>
        </a:prstGeom>
        <a:solidFill>
          <a:schemeClr val="accent2">
            <a:lumMod val="40000"/>
            <a:lumOff val="60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Routine</a:t>
          </a:r>
          <a:r>
            <a:rPr lang="en-US" sz="1100" baseline="0">
              <a:solidFill>
                <a:sysClr val="windowText" lastClr="000000"/>
              </a:solidFill>
            </a:rPr>
            <a:t> Tournament</a:t>
          </a:r>
          <a:endParaRPr lang="en-US" sz="1100">
            <a:solidFill>
              <a:sysClr val="windowText" lastClr="000000"/>
            </a:solidFill>
          </a:endParaRPr>
        </a:p>
      </xdr:txBody>
    </xdr:sp>
    <xdr:clientData/>
  </xdr:twoCellAnchor>
  <xdr:twoCellAnchor>
    <xdr:from>
      <xdr:col>7</xdr:col>
      <xdr:colOff>457200</xdr:colOff>
      <xdr:row>132</xdr:row>
      <xdr:rowOff>19050</xdr:rowOff>
    </xdr:from>
    <xdr:to>
      <xdr:col>9</xdr:col>
      <xdr:colOff>419100</xdr:colOff>
      <xdr:row>136</xdr:row>
      <xdr:rowOff>171450</xdr:rowOff>
    </xdr:to>
    <xdr:sp macro="" textlink="">
      <xdr:nvSpPr>
        <xdr:cNvPr id="3" name="Rectangle: Rounded Corners 2">
          <a:extLst>
            <a:ext uri="{FF2B5EF4-FFF2-40B4-BE49-F238E27FC236}">
              <a16:creationId xmlns:a16="http://schemas.microsoft.com/office/drawing/2014/main" id="{6DEAC1BC-6DCA-4A7B-A4E4-A577CAA13D89}"/>
            </a:ext>
          </a:extLst>
        </xdr:cNvPr>
        <xdr:cNvSpPr/>
      </xdr:nvSpPr>
      <xdr:spPr>
        <a:xfrm>
          <a:off x="4724400" y="1933575"/>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Nguồn</a:t>
          </a:r>
          <a:r>
            <a:rPr lang="en-US" sz="1100" baseline="0">
              <a:solidFill>
                <a:sysClr val="windowText" lastClr="000000"/>
              </a:solidFill>
            </a:rPr>
            <a:t> sink gTHC battle</a:t>
          </a:r>
          <a:endParaRPr lang="en-US" sz="1100">
            <a:solidFill>
              <a:sysClr val="windowText" lastClr="000000"/>
            </a:solidFill>
          </a:endParaRPr>
        </a:p>
      </xdr:txBody>
    </xdr:sp>
    <xdr:clientData/>
  </xdr:twoCellAnchor>
  <xdr:twoCellAnchor>
    <xdr:from>
      <xdr:col>5</xdr:col>
      <xdr:colOff>0</xdr:colOff>
      <xdr:row>139</xdr:row>
      <xdr:rowOff>9525</xdr:rowOff>
    </xdr:from>
    <xdr:to>
      <xdr:col>6</xdr:col>
      <xdr:colOff>571500</xdr:colOff>
      <xdr:row>143</xdr:row>
      <xdr:rowOff>161925</xdr:rowOff>
    </xdr:to>
    <xdr:sp macro="" textlink="">
      <xdr:nvSpPr>
        <xdr:cNvPr id="4" name="Rectangle: Rounded Corners 3">
          <a:extLst>
            <a:ext uri="{FF2B5EF4-FFF2-40B4-BE49-F238E27FC236}">
              <a16:creationId xmlns:a16="http://schemas.microsoft.com/office/drawing/2014/main" id="{6B3E43C1-E26B-4C8D-82AC-CB7A1C649B0A}"/>
            </a:ext>
          </a:extLst>
        </xdr:cNvPr>
        <xdr:cNvSpPr/>
      </xdr:nvSpPr>
      <xdr:spPr>
        <a:xfrm>
          <a:off x="3048000" y="3257550"/>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Only</a:t>
          </a:r>
          <a:r>
            <a:rPr lang="en-US" sz="1100" baseline="0">
              <a:solidFill>
                <a:sysClr val="windowText" lastClr="000000"/>
              </a:solidFill>
            </a:rPr>
            <a:t> way để thưởng gTHC</a:t>
          </a:r>
          <a:endParaRPr lang="en-US" sz="1100">
            <a:solidFill>
              <a:sysClr val="windowText" lastClr="000000"/>
            </a:solidFill>
          </a:endParaRPr>
        </a:p>
      </xdr:txBody>
    </xdr:sp>
    <xdr:clientData/>
  </xdr:twoCellAnchor>
  <xdr:twoCellAnchor>
    <xdr:from>
      <xdr:col>5</xdr:col>
      <xdr:colOff>9525</xdr:colOff>
      <xdr:row>132</xdr:row>
      <xdr:rowOff>28575</xdr:rowOff>
    </xdr:from>
    <xdr:to>
      <xdr:col>6</xdr:col>
      <xdr:colOff>581025</xdr:colOff>
      <xdr:row>136</xdr:row>
      <xdr:rowOff>180975</xdr:rowOff>
    </xdr:to>
    <xdr:sp macro="" textlink="">
      <xdr:nvSpPr>
        <xdr:cNvPr id="5" name="Rectangle: Rounded Corners 4">
          <a:extLst>
            <a:ext uri="{FF2B5EF4-FFF2-40B4-BE49-F238E27FC236}">
              <a16:creationId xmlns:a16="http://schemas.microsoft.com/office/drawing/2014/main" id="{35ABCE0C-A6D4-4DCE-9BDF-5C32C38F7278}"/>
            </a:ext>
          </a:extLst>
        </xdr:cNvPr>
        <xdr:cNvSpPr/>
      </xdr:nvSpPr>
      <xdr:spPr>
        <a:xfrm>
          <a:off x="3057525" y="1943100"/>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Yêu</a:t>
          </a:r>
          <a:r>
            <a:rPr lang="en-US" sz="1100" baseline="0">
              <a:solidFill>
                <a:sysClr val="windowText" lastClr="000000"/>
              </a:solidFill>
            </a:rPr>
            <a:t> cầu gTHC battle để tham gia</a:t>
          </a:r>
          <a:endParaRPr lang="en-US" sz="1100">
            <a:solidFill>
              <a:sysClr val="windowText" lastClr="000000"/>
            </a:solidFill>
          </a:endParaRPr>
        </a:p>
      </xdr:txBody>
    </xdr:sp>
    <xdr:clientData/>
  </xdr:twoCellAnchor>
  <xdr:twoCellAnchor>
    <xdr:from>
      <xdr:col>7</xdr:col>
      <xdr:colOff>466725</xdr:colOff>
      <xdr:row>139</xdr:row>
      <xdr:rowOff>9525</xdr:rowOff>
    </xdr:from>
    <xdr:to>
      <xdr:col>9</xdr:col>
      <xdr:colOff>428625</xdr:colOff>
      <xdr:row>143</xdr:row>
      <xdr:rowOff>161925</xdr:rowOff>
    </xdr:to>
    <xdr:sp macro="" textlink="">
      <xdr:nvSpPr>
        <xdr:cNvPr id="6" name="Rectangle: Rounded Corners 5">
          <a:extLst>
            <a:ext uri="{FF2B5EF4-FFF2-40B4-BE49-F238E27FC236}">
              <a16:creationId xmlns:a16="http://schemas.microsoft.com/office/drawing/2014/main" id="{50237EB1-C6D4-41DE-97CA-EC65796D3B9C}"/>
            </a:ext>
          </a:extLst>
        </xdr:cNvPr>
        <xdr:cNvSpPr/>
      </xdr:nvSpPr>
      <xdr:spPr>
        <a:xfrm>
          <a:off x="4733925" y="3257550"/>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Maintain</a:t>
          </a:r>
          <a:r>
            <a:rPr lang="en-US" sz="1100" baseline="0">
              <a:solidFill>
                <a:sysClr val="windowText" lastClr="000000"/>
              </a:solidFill>
            </a:rPr>
            <a:t> Economy Flow</a:t>
          </a:r>
          <a:endParaRPr lang="en-US" sz="1100">
            <a:solidFill>
              <a:sysClr val="windowText" lastClr="000000"/>
            </a:solidFill>
          </a:endParaRPr>
        </a:p>
      </xdr:txBody>
    </xdr:sp>
    <xdr:clientData/>
  </xdr:twoCellAnchor>
  <xdr:twoCellAnchor>
    <xdr:from>
      <xdr:col>7</xdr:col>
      <xdr:colOff>438150</xdr:colOff>
      <xdr:row>146</xdr:row>
      <xdr:rowOff>19050</xdr:rowOff>
    </xdr:from>
    <xdr:to>
      <xdr:col>9</xdr:col>
      <xdr:colOff>400050</xdr:colOff>
      <xdr:row>150</xdr:row>
      <xdr:rowOff>171450</xdr:rowOff>
    </xdr:to>
    <xdr:sp macro="" textlink="">
      <xdr:nvSpPr>
        <xdr:cNvPr id="7" name="Rectangle: Rounded Corners 6">
          <a:extLst>
            <a:ext uri="{FF2B5EF4-FFF2-40B4-BE49-F238E27FC236}">
              <a16:creationId xmlns:a16="http://schemas.microsoft.com/office/drawing/2014/main" id="{C807CBDD-4B1E-42B3-A312-55D54CCE1BB4}"/>
            </a:ext>
          </a:extLst>
        </xdr:cNvPr>
        <xdr:cNvSpPr/>
      </xdr:nvSpPr>
      <xdr:spPr>
        <a:xfrm>
          <a:off x="4705350" y="4600575"/>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Increase</a:t>
          </a:r>
          <a:r>
            <a:rPr lang="en-US" sz="1100" baseline="0">
              <a:solidFill>
                <a:sysClr val="windowText" lastClr="000000"/>
              </a:solidFill>
            </a:rPr>
            <a:t> User Engagement</a:t>
          </a:r>
          <a:endParaRPr lang="en-US" sz="1100">
            <a:solidFill>
              <a:sysClr val="windowText" lastClr="000000"/>
            </a:solidFill>
          </a:endParaRPr>
        </a:p>
      </xdr:txBody>
    </xdr:sp>
    <xdr:clientData/>
  </xdr:twoCellAnchor>
  <xdr:twoCellAnchor>
    <xdr:from>
      <xdr:col>3</xdr:col>
      <xdr:colOff>581025</xdr:colOff>
      <xdr:row>141</xdr:row>
      <xdr:rowOff>85725</xdr:rowOff>
    </xdr:from>
    <xdr:to>
      <xdr:col>5</xdr:col>
      <xdr:colOff>0</xdr:colOff>
      <xdr:row>141</xdr:row>
      <xdr:rowOff>85725</xdr:rowOff>
    </xdr:to>
    <xdr:cxnSp macro="">
      <xdr:nvCxnSpPr>
        <xdr:cNvPr id="9" name="Straight Arrow Connector 8">
          <a:extLst>
            <a:ext uri="{FF2B5EF4-FFF2-40B4-BE49-F238E27FC236}">
              <a16:creationId xmlns:a16="http://schemas.microsoft.com/office/drawing/2014/main" id="{7A8D9660-36C3-9223-B88D-A1B993D1CF46}"/>
            </a:ext>
          </a:extLst>
        </xdr:cNvPr>
        <xdr:cNvCxnSpPr>
          <a:stCxn id="2" idx="3"/>
          <a:endCxn id="4" idx="1"/>
        </xdr:cNvCxnSpPr>
      </xdr:nvCxnSpPr>
      <xdr:spPr>
        <a:xfrm>
          <a:off x="2409825" y="3714750"/>
          <a:ext cx="638175" cy="0"/>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581025</xdr:colOff>
      <xdr:row>134</xdr:row>
      <xdr:rowOff>104775</xdr:rowOff>
    </xdr:from>
    <xdr:to>
      <xdr:col>5</xdr:col>
      <xdr:colOff>9525</xdr:colOff>
      <xdr:row>141</xdr:row>
      <xdr:rowOff>85725</xdr:rowOff>
    </xdr:to>
    <xdr:cxnSp macro="">
      <xdr:nvCxnSpPr>
        <xdr:cNvPr id="11" name="Straight Arrow Connector 10">
          <a:extLst>
            <a:ext uri="{FF2B5EF4-FFF2-40B4-BE49-F238E27FC236}">
              <a16:creationId xmlns:a16="http://schemas.microsoft.com/office/drawing/2014/main" id="{1FE821E1-2871-4EA1-B5ED-60252A1645BB}"/>
            </a:ext>
          </a:extLst>
        </xdr:cNvPr>
        <xdr:cNvCxnSpPr>
          <a:stCxn id="2" idx="3"/>
          <a:endCxn id="5" idx="1"/>
        </xdr:cNvCxnSpPr>
      </xdr:nvCxnSpPr>
      <xdr:spPr>
        <a:xfrm flipV="1">
          <a:off x="2409825" y="2400300"/>
          <a:ext cx="647700" cy="1314450"/>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581025</xdr:colOff>
      <xdr:row>134</xdr:row>
      <xdr:rowOff>95250</xdr:rowOff>
    </xdr:from>
    <xdr:to>
      <xdr:col>7</xdr:col>
      <xdr:colOff>457200</xdr:colOff>
      <xdr:row>134</xdr:row>
      <xdr:rowOff>104775</xdr:rowOff>
    </xdr:to>
    <xdr:cxnSp macro="">
      <xdr:nvCxnSpPr>
        <xdr:cNvPr id="14" name="Straight Arrow Connector 13">
          <a:extLst>
            <a:ext uri="{FF2B5EF4-FFF2-40B4-BE49-F238E27FC236}">
              <a16:creationId xmlns:a16="http://schemas.microsoft.com/office/drawing/2014/main" id="{B935D43E-D185-4660-865C-298F5E317921}"/>
            </a:ext>
          </a:extLst>
        </xdr:cNvPr>
        <xdr:cNvCxnSpPr>
          <a:stCxn id="5" idx="3"/>
          <a:endCxn id="3" idx="1"/>
        </xdr:cNvCxnSpPr>
      </xdr:nvCxnSpPr>
      <xdr:spPr>
        <a:xfrm flipV="1">
          <a:off x="4238625" y="2390775"/>
          <a:ext cx="485775" cy="9525"/>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571500</xdr:colOff>
      <xdr:row>141</xdr:row>
      <xdr:rowOff>85725</xdr:rowOff>
    </xdr:from>
    <xdr:to>
      <xdr:col>7</xdr:col>
      <xdr:colOff>466725</xdr:colOff>
      <xdr:row>141</xdr:row>
      <xdr:rowOff>85725</xdr:rowOff>
    </xdr:to>
    <xdr:cxnSp macro="">
      <xdr:nvCxnSpPr>
        <xdr:cNvPr id="17" name="Straight Arrow Connector 16">
          <a:extLst>
            <a:ext uri="{FF2B5EF4-FFF2-40B4-BE49-F238E27FC236}">
              <a16:creationId xmlns:a16="http://schemas.microsoft.com/office/drawing/2014/main" id="{667A792A-B3BB-4CFA-B676-4AA63A20BB0B}"/>
            </a:ext>
          </a:extLst>
        </xdr:cNvPr>
        <xdr:cNvCxnSpPr>
          <a:stCxn id="4" idx="3"/>
          <a:endCxn id="6" idx="1"/>
        </xdr:cNvCxnSpPr>
      </xdr:nvCxnSpPr>
      <xdr:spPr>
        <a:xfrm>
          <a:off x="4229100" y="3714750"/>
          <a:ext cx="504825" cy="0"/>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571500</xdr:colOff>
      <xdr:row>141</xdr:row>
      <xdr:rowOff>85725</xdr:rowOff>
    </xdr:from>
    <xdr:to>
      <xdr:col>7</xdr:col>
      <xdr:colOff>438150</xdr:colOff>
      <xdr:row>148</xdr:row>
      <xdr:rowOff>95250</xdr:rowOff>
    </xdr:to>
    <xdr:cxnSp macro="">
      <xdr:nvCxnSpPr>
        <xdr:cNvPr id="21" name="Straight Arrow Connector 20">
          <a:extLst>
            <a:ext uri="{FF2B5EF4-FFF2-40B4-BE49-F238E27FC236}">
              <a16:creationId xmlns:a16="http://schemas.microsoft.com/office/drawing/2014/main" id="{8A3B48D8-49EE-49B7-A8D8-B4FCA08BE2FE}"/>
            </a:ext>
          </a:extLst>
        </xdr:cNvPr>
        <xdr:cNvCxnSpPr>
          <a:stCxn id="4" idx="3"/>
          <a:endCxn id="7" idx="1"/>
        </xdr:cNvCxnSpPr>
      </xdr:nvCxnSpPr>
      <xdr:spPr>
        <a:xfrm>
          <a:off x="4229100" y="3714750"/>
          <a:ext cx="476250" cy="1343025"/>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19050</xdr:colOff>
      <xdr:row>135</xdr:row>
      <xdr:rowOff>171450</xdr:rowOff>
    </xdr:from>
    <xdr:to>
      <xdr:col>13</xdr:col>
      <xdr:colOff>590550</xdr:colOff>
      <xdr:row>140</xdr:row>
      <xdr:rowOff>133350</xdr:rowOff>
    </xdr:to>
    <xdr:sp macro="" textlink="">
      <xdr:nvSpPr>
        <xdr:cNvPr id="24" name="Rectangle: Rounded Corners 23">
          <a:extLst>
            <a:ext uri="{FF2B5EF4-FFF2-40B4-BE49-F238E27FC236}">
              <a16:creationId xmlns:a16="http://schemas.microsoft.com/office/drawing/2014/main" id="{9E708ABB-0A79-4832-9138-A3D0D7F413C0}"/>
            </a:ext>
          </a:extLst>
        </xdr:cNvPr>
        <xdr:cNvSpPr/>
      </xdr:nvSpPr>
      <xdr:spPr>
        <a:xfrm>
          <a:off x="7334250" y="2657475"/>
          <a:ext cx="1181100" cy="914400"/>
        </a:xfrm>
        <a:prstGeom prst="roundRect">
          <a:avLst/>
        </a:prstGeom>
        <a:solidFill>
          <a:schemeClr val="accent6">
            <a:lumMod val="60000"/>
            <a:lumOff val="40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Economy</a:t>
          </a:r>
          <a:r>
            <a:rPr lang="en-US" sz="1100" baseline="0">
              <a:solidFill>
                <a:sysClr val="windowText" lastClr="000000"/>
              </a:solidFill>
            </a:rPr>
            <a:t> System</a:t>
          </a:r>
          <a:endParaRPr lang="en-US" sz="1100">
            <a:solidFill>
              <a:sysClr val="windowText" lastClr="000000"/>
            </a:solidFill>
          </a:endParaRPr>
        </a:p>
      </xdr:txBody>
    </xdr:sp>
    <xdr:clientData/>
  </xdr:twoCellAnchor>
  <xdr:twoCellAnchor>
    <xdr:from>
      <xdr:col>12</xdr:col>
      <xdr:colOff>9525</xdr:colOff>
      <xdr:row>146</xdr:row>
      <xdr:rowOff>0</xdr:rowOff>
    </xdr:from>
    <xdr:to>
      <xdr:col>13</xdr:col>
      <xdr:colOff>581025</xdr:colOff>
      <xdr:row>150</xdr:row>
      <xdr:rowOff>152400</xdr:rowOff>
    </xdr:to>
    <xdr:sp macro="" textlink="">
      <xdr:nvSpPr>
        <xdr:cNvPr id="25" name="Rectangle: Rounded Corners 24">
          <a:extLst>
            <a:ext uri="{FF2B5EF4-FFF2-40B4-BE49-F238E27FC236}">
              <a16:creationId xmlns:a16="http://schemas.microsoft.com/office/drawing/2014/main" id="{80CE9140-2E52-4FEA-8FE3-1D7A53F6B63C}"/>
            </a:ext>
          </a:extLst>
        </xdr:cNvPr>
        <xdr:cNvSpPr/>
      </xdr:nvSpPr>
      <xdr:spPr>
        <a:xfrm>
          <a:off x="7324725" y="4581525"/>
          <a:ext cx="1181100" cy="914400"/>
        </a:xfrm>
        <a:prstGeom prst="roundRect">
          <a:avLst/>
        </a:prstGeom>
        <a:solidFill>
          <a:schemeClr val="accent6">
            <a:lumMod val="60000"/>
            <a:lumOff val="40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Engagement</a:t>
          </a:r>
        </a:p>
      </xdr:txBody>
    </xdr:sp>
    <xdr:clientData/>
  </xdr:twoCellAnchor>
  <xdr:twoCellAnchor>
    <xdr:from>
      <xdr:col>9</xdr:col>
      <xdr:colOff>419100</xdr:colOff>
      <xdr:row>134</xdr:row>
      <xdr:rowOff>95250</xdr:rowOff>
    </xdr:from>
    <xdr:to>
      <xdr:col>12</xdr:col>
      <xdr:colOff>19050</xdr:colOff>
      <xdr:row>138</xdr:row>
      <xdr:rowOff>57150</xdr:rowOff>
    </xdr:to>
    <xdr:cxnSp macro="">
      <xdr:nvCxnSpPr>
        <xdr:cNvPr id="26" name="Straight Arrow Connector 25">
          <a:extLst>
            <a:ext uri="{FF2B5EF4-FFF2-40B4-BE49-F238E27FC236}">
              <a16:creationId xmlns:a16="http://schemas.microsoft.com/office/drawing/2014/main" id="{44475E03-BAAB-47C2-B548-D6ABBD950077}"/>
            </a:ext>
          </a:extLst>
        </xdr:cNvPr>
        <xdr:cNvCxnSpPr>
          <a:stCxn id="3" idx="3"/>
          <a:endCxn id="24" idx="1"/>
        </xdr:cNvCxnSpPr>
      </xdr:nvCxnSpPr>
      <xdr:spPr>
        <a:xfrm>
          <a:off x="5905500" y="2390775"/>
          <a:ext cx="1428750" cy="723900"/>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428625</xdr:colOff>
      <xdr:row>138</xdr:row>
      <xdr:rowOff>57150</xdr:rowOff>
    </xdr:from>
    <xdr:to>
      <xdr:col>12</xdr:col>
      <xdr:colOff>19050</xdr:colOff>
      <xdr:row>141</xdr:row>
      <xdr:rowOff>85725</xdr:rowOff>
    </xdr:to>
    <xdr:cxnSp macro="">
      <xdr:nvCxnSpPr>
        <xdr:cNvPr id="29" name="Straight Arrow Connector 28">
          <a:extLst>
            <a:ext uri="{FF2B5EF4-FFF2-40B4-BE49-F238E27FC236}">
              <a16:creationId xmlns:a16="http://schemas.microsoft.com/office/drawing/2014/main" id="{73CFE2BA-F090-4413-B812-E854CD6EBE95}"/>
            </a:ext>
          </a:extLst>
        </xdr:cNvPr>
        <xdr:cNvCxnSpPr>
          <a:stCxn id="6" idx="3"/>
          <a:endCxn id="24" idx="1"/>
        </xdr:cNvCxnSpPr>
      </xdr:nvCxnSpPr>
      <xdr:spPr>
        <a:xfrm flipV="1">
          <a:off x="5915025" y="3114675"/>
          <a:ext cx="1419225" cy="600075"/>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400050</xdr:colOff>
      <xdr:row>148</xdr:row>
      <xdr:rowOff>76200</xdr:rowOff>
    </xdr:from>
    <xdr:to>
      <xdr:col>12</xdr:col>
      <xdr:colOff>9525</xdr:colOff>
      <xdr:row>148</xdr:row>
      <xdr:rowOff>95250</xdr:rowOff>
    </xdr:to>
    <xdr:cxnSp macro="">
      <xdr:nvCxnSpPr>
        <xdr:cNvPr id="32" name="Straight Arrow Connector 31">
          <a:extLst>
            <a:ext uri="{FF2B5EF4-FFF2-40B4-BE49-F238E27FC236}">
              <a16:creationId xmlns:a16="http://schemas.microsoft.com/office/drawing/2014/main" id="{344882F3-5EA7-4879-AF18-B566213089DB}"/>
            </a:ext>
          </a:extLst>
        </xdr:cNvPr>
        <xdr:cNvCxnSpPr>
          <a:stCxn id="7" idx="3"/>
          <a:endCxn id="25" idx="1"/>
        </xdr:cNvCxnSpPr>
      </xdr:nvCxnSpPr>
      <xdr:spPr>
        <a:xfrm flipV="1">
          <a:off x="5886450" y="5038725"/>
          <a:ext cx="1438275" cy="19050"/>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19050</xdr:colOff>
      <xdr:row>160</xdr:row>
      <xdr:rowOff>38100</xdr:rowOff>
    </xdr:from>
    <xdr:to>
      <xdr:col>4</xdr:col>
      <xdr:colOff>590550</xdr:colOff>
      <xdr:row>165</xdr:row>
      <xdr:rowOff>0</xdr:rowOff>
    </xdr:to>
    <xdr:sp macro="" textlink="">
      <xdr:nvSpPr>
        <xdr:cNvPr id="35" name="Rectangle: Rounded Corners 34">
          <a:extLst>
            <a:ext uri="{FF2B5EF4-FFF2-40B4-BE49-F238E27FC236}">
              <a16:creationId xmlns:a16="http://schemas.microsoft.com/office/drawing/2014/main" id="{CC92804C-E40D-49AE-BD98-C42EE82B8F63}"/>
            </a:ext>
          </a:extLst>
        </xdr:cNvPr>
        <xdr:cNvSpPr/>
      </xdr:nvSpPr>
      <xdr:spPr>
        <a:xfrm>
          <a:off x="1847850" y="6153150"/>
          <a:ext cx="1181100" cy="914400"/>
        </a:xfrm>
        <a:prstGeom prst="roundRect">
          <a:avLst/>
        </a:prstGeom>
        <a:solidFill>
          <a:schemeClr val="accent2">
            <a:lumMod val="40000"/>
            <a:lumOff val="60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User</a:t>
          </a:r>
          <a:r>
            <a:rPr lang="en-US" sz="1100" baseline="0">
              <a:solidFill>
                <a:sysClr val="windowText" lastClr="000000"/>
              </a:solidFill>
            </a:rPr>
            <a:t> Behavior</a:t>
          </a:r>
          <a:endParaRPr lang="en-US" sz="1100">
            <a:solidFill>
              <a:sysClr val="windowText" lastClr="000000"/>
            </a:solidFill>
          </a:endParaRPr>
        </a:p>
      </xdr:txBody>
    </xdr:sp>
    <xdr:clientData/>
  </xdr:twoCellAnchor>
  <xdr:twoCellAnchor>
    <xdr:from>
      <xdr:col>6</xdr:col>
      <xdr:colOff>590550</xdr:colOff>
      <xdr:row>158</xdr:row>
      <xdr:rowOff>66675</xdr:rowOff>
    </xdr:from>
    <xdr:to>
      <xdr:col>8</xdr:col>
      <xdr:colOff>552450</xdr:colOff>
      <xdr:row>163</xdr:row>
      <xdr:rowOff>28575</xdr:rowOff>
    </xdr:to>
    <xdr:sp macro="" textlink="">
      <xdr:nvSpPr>
        <xdr:cNvPr id="36" name="Rectangle: Rounded Corners 35">
          <a:extLst>
            <a:ext uri="{FF2B5EF4-FFF2-40B4-BE49-F238E27FC236}">
              <a16:creationId xmlns:a16="http://schemas.microsoft.com/office/drawing/2014/main" id="{A6CD5719-9E8D-412D-8400-F1FEBC0F8D8B}"/>
            </a:ext>
          </a:extLst>
        </xdr:cNvPr>
        <xdr:cNvSpPr/>
      </xdr:nvSpPr>
      <xdr:spPr>
        <a:xfrm>
          <a:off x="4248150" y="5800725"/>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Fast </a:t>
          </a:r>
          <a:r>
            <a:rPr lang="en-US" sz="1100" baseline="0">
              <a:solidFill>
                <a:sysClr val="windowText" lastClr="000000"/>
              </a:solidFill>
            </a:rPr>
            <a:t>Income</a:t>
          </a:r>
          <a:endParaRPr lang="en-US" sz="1100">
            <a:solidFill>
              <a:sysClr val="windowText" lastClr="000000"/>
            </a:solidFill>
          </a:endParaRPr>
        </a:p>
      </xdr:txBody>
    </xdr:sp>
    <xdr:clientData/>
  </xdr:twoCellAnchor>
  <xdr:twoCellAnchor>
    <xdr:from>
      <xdr:col>6</xdr:col>
      <xdr:colOff>600075</xdr:colOff>
      <xdr:row>165</xdr:row>
      <xdr:rowOff>0</xdr:rowOff>
    </xdr:from>
    <xdr:to>
      <xdr:col>8</xdr:col>
      <xdr:colOff>561975</xdr:colOff>
      <xdr:row>169</xdr:row>
      <xdr:rowOff>152400</xdr:rowOff>
    </xdr:to>
    <xdr:sp macro="" textlink="">
      <xdr:nvSpPr>
        <xdr:cNvPr id="37" name="Rectangle: Rounded Corners 36">
          <a:extLst>
            <a:ext uri="{FF2B5EF4-FFF2-40B4-BE49-F238E27FC236}">
              <a16:creationId xmlns:a16="http://schemas.microsoft.com/office/drawing/2014/main" id="{7EA57679-8B2B-4C2C-9D11-D27256FC18D9}"/>
            </a:ext>
          </a:extLst>
        </xdr:cNvPr>
        <xdr:cNvSpPr/>
      </xdr:nvSpPr>
      <xdr:spPr>
        <a:xfrm>
          <a:off x="4257675" y="7067550"/>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Tính</a:t>
          </a:r>
          <a:r>
            <a:rPr lang="en-US" sz="1100" baseline="0">
              <a:solidFill>
                <a:sysClr val="windowText" lastClr="000000"/>
              </a:solidFill>
            </a:rPr>
            <a:t> toán được ROI + Revenue </a:t>
          </a:r>
          <a:endParaRPr lang="en-US" sz="1100">
            <a:solidFill>
              <a:sysClr val="windowText" lastClr="000000"/>
            </a:solidFill>
          </a:endParaRPr>
        </a:p>
      </xdr:txBody>
    </xdr:sp>
    <xdr:clientData/>
  </xdr:twoCellAnchor>
  <xdr:twoCellAnchor>
    <xdr:from>
      <xdr:col>4</xdr:col>
      <xdr:colOff>590550</xdr:colOff>
      <xdr:row>160</xdr:row>
      <xdr:rowOff>142875</xdr:rowOff>
    </xdr:from>
    <xdr:to>
      <xdr:col>6</xdr:col>
      <xdr:colOff>590550</xdr:colOff>
      <xdr:row>162</xdr:row>
      <xdr:rowOff>114300</xdr:rowOff>
    </xdr:to>
    <xdr:cxnSp macro="">
      <xdr:nvCxnSpPr>
        <xdr:cNvPr id="38" name="Straight Arrow Connector 37">
          <a:extLst>
            <a:ext uri="{FF2B5EF4-FFF2-40B4-BE49-F238E27FC236}">
              <a16:creationId xmlns:a16="http://schemas.microsoft.com/office/drawing/2014/main" id="{E3ED904A-B67C-44B0-AD45-A88F2EDD52F8}"/>
            </a:ext>
          </a:extLst>
        </xdr:cNvPr>
        <xdr:cNvCxnSpPr>
          <a:stCxn id="35" idx="3"/>
          <a:endCxn id="36" idx="1"/>
        </xdr:cNvCxnSpPr>
      </xdr:nvCxnSpPr>
      <xdr:spPr>
        <a:xfrm flipV="1">
          <a:off x="3028950" y="6257925"/>
          <a:ext cx="1219200" cy="352425"/>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590550</xdr:colOff>
      <xdr:row>162</xdr:row>
      <xdr:rowOff>114300</xdr:rowOff>
    </xdr:from>
    <xdr:to>
      <xdr:col>6</xdr:col>
      <xdr:colOff>600075</xdr:colOff>
      <xdr:row>167</xdr:row>
      <xdr:rowOff>76200</xdr:rowOff>
    </xdr:to>
    <xdr:cxnSp macro="">
      <xdr:nvCxnSpPr>
        <xdr:cNvPr id="41" name="Straight Arrow Connector 40">
          <a:extLst>
            <a:ext uri="{FF2B5EF4-FFF2-40B4-BE49-F238E27FC236}">
              <a16:creationId xmlns:a16="http://schemas.microsoft.com/office/drawing/2014/main" id="{18828F38-F26E-49D9-A706-6388CA3A171B}"/>
            </a:ext>
          </a:extLst>
        </xdr:cNvPr>
        <xdr:cNvCxnSpPr>
          <a:stCxn id="35" idx="3"/>
          <a:endCxn id="37" idx="1"/>
        </xdr:cNvCxnSpPr>
      </xdr:nvCxnSpPr>
      <xdr:spPr>
        <a:xfrm>
          <a:off x="3028950" y="6610350"/>
          <a:ext cx="1228725" cy="914400"/>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600075</xdr:colOff>
      <xdr:row>161</xdr:row>
      <xdr:rowOff>28575</xdr:rowOff>
    </xdr:from>
    <xdr:to>
      <xdr:col>16</xdr:col>
      <xdr:colOff>561975</xdr:colOff>
      <xdr:row>165</xdr:row>
      <xdr:rowOff>180975</xdr:rowOff>
    </xdr:to>
    <xdr:sp macro="" textlink="">
      <xdr:nvSpPr>
        <xdr:cNvPr id="45" name="Rectangle: Rounded Corners 44">
          <a:extLst>
            <a:ext uri="{FF2B5EF4-FFF2-40B4-BE49-F238E27FC236}">
              <a16:creationId xmlns:a16="http://schemas.microsoft.com/office/drawing/2014/main" id="{4CFAD041-40D0-4FAB-9896-704B59961C1F}"/>
            </a:ext>
          </a:extLst>
        </xdr:cNvPr>
        <xdr:cNvSpPr/>
      </xdr:nvSpPr>
      <xdr:spPr>
        <a:xfrm>
          <a:off x="9134475" y="6334125"/>
          <a:ext cx="1181100" cy="914400"/>
        </a:xfrm>
        <a:prstGeom prst="roundRect">
          <a:avLst/>
        </a:prstGeom>
        <a:solidFill>
          <a:schemeClr val="accent2">
            <a:lumMod val="40000"/>
            <a:lumOff val="60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Team</a:t>
          </a:r>
          <a:r>
            <a:rPr lang="en-US" sz="1100" baseline="0">
              <a:solidFill>
                <a:sysClr val="windowText" lastClr="000000"/>
              </a:solidFill>
            </a:rPr>
            <a:t> Behavior</a:t>
          </a:r>
          <a:endParaRPr lang="en-US" sz="1100">
            <a:solidFill>
              <a:sysClr val="windowText" lastClr="000000"/>
            </a:solidFill>
          </a:endParaRPr>
        </a:p>
      </xdr:txBody>
    </xdr:sp>
    <xdr:clientData/>
  </xdr:twoCellAnchor>
  <xdr:twoCellAnchor>
    <xdr:from>
      <xdr:col>19</xdr:col>
      <xdr:colOff>0</xdr:colOff>
      <xdr:row>157</xdr:row>
      <xdr:rowOff>19050</xdr:rowOff>
    </xdr:from>
    <xdr:to>
      <xdr:col>20</xdr:col>
      <xdr:colOff>571500</xdr:colOff>
      <xdr:row>161</xdr:row>
      <xdr:rowOff>171450</xdr:rowOff>
    </xdr:to>
    <xdr:sp macro="" textlink="">
      <xdr:nvSpPr>
        <xdr:cNvPr id="46" name="Rectangle: Rounded Corners 45">
          <a:extLst>
            <a:ext uri="{FF2B5EF4-FFF2-40B4-BE49-F238E27FC236}">
              <a16:creationId xmlns:a16="http://schemas.microsoft.com/office/drawing/2014/main" id="{28BE2A06-CEE3-47E9-8DB9-476D69B7529D}"/>
            </a:ext>
          </a:extLst>
        </xdr:cNvPr>
        <xdr:cNvSpPr/>
      </xdr:nvSpPr>
      <xdr:spPr>
        <a:xfrm>
          <a:off x="11582400" y="5562600"/>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Control được</a:t>
          </a:r>
          <a:r>
            <a:rPr lang="en-US" sz="1100" baseline="0">
              <a:solidFill>
                <a:sysClr val="windowText" lastClr="000000"/>
              </a:solidFill>
            </a:rPr>
            <a:t> nguồn thu + chi trả Reward</a:t>
          </a:r>
          <a:endParaRPr lang="en-US" sz="1100">
            <a:solidFill>
              <a:sysClr val="windowText" lastClr="000000"/>
            </a:solidFill>
          </a:endParaRPr>
        </a:p>
      </xdr:txBody>
    </xdr:sp>
    <xdr:clientData/>
  </xdr:twoCellAnchor>
  <xdr:twoCellAnchor>
    <xdr:from>
      <xdr:col>19</xdr:col>
      <xdr:colOff>0</xdr:colOff>
      <xdr:row>164</xdr:row>
      <xdr:rowOff>171450</xdr:rowOff>
    </xdr:from>
    <xdr:to>
      <xdr:col>20</xdr:col>
      <xdr:colOff>571500</xdr:colOff>
      <xdr:row>169</xdr:row>
      <xdr:rowOff>133350</xdr:rowOff>
    </xdr:to>
    <xdr:sp macro="" textlink="">
      <xdr:nvSpPr>
        <xdr:cNvPr id="47" name="Rectangle: Rounded Corners 46">
          <a:extLst>
            <a:ext uri="{FF2B5EF4-FFF2-40B4-BE49-F238E27FC236}">
              <a16:creationId xmlns:a16="http://schemas.microsoft.com/office/drawing/2014/main" id="{0ECC8837-9ED0-4FFB-9540-E6DBEEDD11F6}"/>
            </a:ext>
          </a:extLst>
        </xdr:cNvPr>
        <xdr:cNvSpPr/>
      </xdr:nvSpPr>
      <xdr:spPr>
        <a:xfrm>
          <a:off x="11582400" y="7048500"/>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Game's Parameter</a:t>
          </a:r>
          <a:r>
            <a:rPr lang="en-US" sz="1100" baseline="0">
              <a:solidFill>
                <a:sysClr val="windowText" lastClr="000000"/>
              </a:solidFill>
            </a:rPr>
            <a:t> (Engagement Time)</a:t>
          </a:r>
          <a:endParaRPr lang="en-US" sz="1100">
            <a:solidFill>
              <a:sysClr val="windowText" lastClr="000000"/>
            </a:solidFill>
          </a:endParaRPr>
        </a:p>
      </xdr:txBody>
    </xdr:sp>
    <xdr:clientData/>
  </xdr:twoCellAnchor>
  <xdr:twoCellAnchor>
    <xdr:from>
      <xdr:col>16</xdr:col>
      <xdr:colOff>561975</xdr:colOff>
      <xdr:row>163</xdr:row>
      <xdr:rowOff>104775</xdr:rowOff>
    </xdr:from>
    <xdr:to>
      <xdr:col>19</xdr:col>
      <xdr:colOff>0</xdr:colOff>
      <xdr:row>167</xdr:row>
      <xdr:rowOff>57150</xdr:rowOff>
    </xdr:to>
    <xdr:cxnSp macro="">
      <xdr:nvCxnSpPr>
        <xdr:cNvPr id="48" name="Straight Arrow Connector 47">
          <a:extLst>
            <a:ext uri="{FF2B5EF4-FFF2-40B4-BE49-F238E27FC236}">
              <a16:creationId xmlns:a16="http://schemas.microsoft.com/office/drawing/2014/main" id="{31AF45D0-D5EE-4E3A-986C-DDB08104438B}"/>
            </a:ext>
          </a:extLst>
        </xdr:cNvPr>
        <xdr:cNvCxnSpPr>
          <a:stCxn id="45" idx="3"/>
          <a:endCxn id="47" idx="1"/>
        </xdr:cNvCxnSpPr>
      </xdr:nvCxnSpPr>
      <xdr:spPr>
        <a:xfrm>
          <a:off x="10315575" y="6791325"/>
          <a:ext cx="1266825" cy="714375"/>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561975</xdr:colOff>
      <xdr:row>159</xdr:row>
      <xdr:rowOff>95250</xdr:rowOff>
    </xdr:from>
    <xdr:to>
      <xdr:col>19</xdr:col>
      <xdr:colOff>0</xdr:colOff>
      <xdr:row>163</xdr:row>
      <xdr:rowOff>104775</xdr:rowOff>
    </xdr:to>
    <xdr:cxnSp macro="">
      <xdr:nvCxnSpPr>
        <xdr:cNvPr id="51" name="Straight Arrow Connector 50">
          <a:extLst>
            <a:ext uri="{FF2B5EF4-FFF2-40B4-BE49-F238E27FC236}">
              <a16:creationId xmlns:a16="http://schemas.microsoft.com/office/drawing/2014/main" id="{6C8ED22D-2DA5-44A9-82A8-E9973DA4C866}"/>
            </a:ext>
          </a:extLst>
        </xdr:cNvPr>
        <xdr:cNvCxnSpPr>
          <a:stCxn id="45" idx="3"/>
          <a:endCxn id="46" idx="1"/>
        </xdr:cNvCxnSpPr>
      </xdr:nvCxnSpPr>
      <xdr:spPr>
        <a:xfrm flipV="1">
          <a:off x="10315575" y="6019800"/>
          <a:ext cx="1266825" cy="771525"/>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466725</xdr:colOff>
      <xdr:row>200</xdr:row>
      <xdr:rowOff>9525</xdr:rowOff>
    </xdr:from>
    <xdr:to>
      <xdr:col>16</xdr:col>
      <xdr:colOff>428625</xdr:colOff>
      <xdr:row>204</xdr:row>
      <xdr:rowOff>161925</xdr:rowOff>
    </xdr:to>
    <xdr:sp macro="" textlink="">
      <xdr:nvSpPr>
        <xdr:cNvPr id="56" name="Rectangle: Rounded Corners 55">
          <a:extLst>
            <a:ext uri="{FF2B5EF4-FFF2-40B4-BE49-F238E27FC236}">
              <a16:creationId xmlns:a16="http://schemas.microsoft.com/office/drawing/2014/main" id="{EB530150-BF2F-45F9-8ED7-F74DAF74F86F}"/>
            </a:ext>
          </a:extLst>
        </xdr:cNvPr>
        <xdr:cNvSpPr/>
      </xdr:nvSpPr>
      <xdr:spPr>
        <a:xfrm>
          <a:off x="9001125" y="13744575"/>
          <a:ext cx="1181100" cy="914400"/>
        </a:xfrm>
        <a:prstGeom prst="roundRect">
          <a:avLst/>
        </a:prstGeom>
        <a:solidFill>
          <a:schemeClr val="accent2">
            <a:lumMod val="40000"/>
            <a:lumOff val="60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Routine</a:t>
          </a:r>
          <a:r>
            <a:rPr lang="en-US" sz="1100" baseline="0">
              <a:solidFill>
                <a:sysClr val="windowText" lastClr="000000"/>
              </a:solidFill>
            </a:rPr>
            <a:t> Tournament</a:t>
          </a:r>
          <a:endParaRPr lang="en-US" sz="1100">
            <a:solidFill>
              <a:sysClr val="windowText" lastClr="000000"/>
            </a:solidFill>
          </a:endParaRPr>
        </a:p>
      </xdr:txBody>
    </xdr:sp>
    <xdr:clientData/>
  </xdr:twoCellAnchor>
  <xdr:twoCellAnchor>
    <xdr:from>
      <xdr:col>11</xdr:col>
      <xdr:colOff>419100</xdr:colOff>
      <xdr:row>200</xdr:row>
      <xdr:rowOff>9525</xdr:rowOff>
    </xdr:from>
    <xdr:to>
      <xdr:col>13</xdr:col>
      <xdr:colOff>381000</xdr:colOff>
      <xdr:row>204</xdr:row>
      <xdr:rowOff>161925</xdr:rowOff>
    </xdr:to>
    <xdr:sp macro="" textlink="">
      <xdr:nvSpPr>
        <xdr:cNvPr id="58" name="Rectangle: Rounded Corners 57">
          <a:extLst>
            <a:ext uri="{FF2B5EF4-FFF2-40B4-BE49-F238E27FC236}">
              <a16:creationId xmlns:a16="http://schemas.microsoft.com/office/drawing/2014/main" id="{4C556367-F04D-4094-B003-455E43C06548}"/>
            </a:ext>
          </a:extLst>
        </xdr:cNvPr>
        <xdr:cNvSpPr/>
      </xdr:nvSpPr>
      <xdr:spPr>
        <a:xfrm>
          <a:off x="7124700" y="13744575"/>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Reward BUSD</a:t>
          </a:r>
        </a:p>
      </xdr:txBody>
    </xdr:sp>
    <xdr:clientData/>
  </xdr:twoCellAnchor>
  <xdr:twoCellAnchor>
    <xdr:from>
      <xdr:col>14</xdr:col>
      <xdr:colOff>466725</xdr:colOff>
      <xdr:row>192</xdr:row>
      <xdr:rowOff>114300</xdr:rowOff>
    </xdr:from>
    <xdr:to>
      <xdr:col>16</xdr:col>
      <xdr:colOff>428625</xdr:colOff>
      <xdr:row>197</xdr:row>
      <xdr:rowOff>76200</xdr:rowOff>
    </xdr:to>
    <xdr:sp macro="" textlink="">
      <xdr:nvSpPr>
        <xdr:cNvPr id="59" name="Rectangle: Rounded Corners 58">
          <a:extLst>
            <a:ext uri="{FF2B5EF4-FFF2-40B4-BE49-F238E27FC236}">
              <a16:creationId xmlns:a16="http://schemas.microsoft.com/office/drawing/2014/main" id="{E310BC34-73FD-491D-AF96-8F9086772954}"/>
            </a:ext>
          </a:extLst>
        </xdr:cNvPr>
        <xdr:cNvSpPr/>
      </xdr:nvSpPr>
      <xdr:spPr>
        <a:xfrm>
          <a:off x="9001125" y="12325350"/>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Play To Earn</a:t>
          </a:r>
        </a:p>
      </xdr:txBody>
    </xdr:sp>
    <xdr:clientData/>
  </xdr:twoCellAnchor>
  <xdr:twoCellAnchor>
    <xdr:from>
      <xdr:col>14</xdr:col>
      <xdr:colOff>470086</xdr:colOff>
      <xdr:row>209</xdr:row>
      <xdr:rowOff>25774</xdr:rowOff>
    </xdr:from>
    <xdr:to>
      <xdr:col>16</xdr:col>
      <xdr:colOff>431986</xdr:colOff>
      <xdr:row>213</xdr:row>
      <xdr:rowOff>178174</xdr:rowOff>
    </xdr:to>
    <xdr:sp macro="" textlink="">
      <xdr:nvSpPr>
        <xdr:cNvPr id="60" name="Rectangle: Rounded Corners 59">
          <a:extLst>
            <a:ext uri="{FF2B5EF4-FFF2-40B4-BE49-F238E27FC236}">
              <a16:creationId xmlns:a16="http://schemas.microsoft.com/office/drawing/2014/main" id="{0127B801-78B2-44E5-8E6D-E8036D130DAC}"/>
            </a:ext>
          </a:extLst>
        </xdr:cNvPr>
        <xdr:cNvSpPr/>
      </xdr:nvSpPr>
      <xdr:spPr>
        <a:xfrm>
          <a:off x="8941733" y="15478686"/>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Entry</a:t>
          </a:r>
          <a:r>
            <a:rPr lang="en-US" sz="1100" baseline="0">
              <a:solidFill>
                <a:sysClr val="windowText" lastClr="000000"/>
              </a:solidFill>
            </a:rPr>
            <a:t> Attraction</a:t>
          </a:r>
          <a:endParaRPr lang="en-US" sz="1100">
            <a:solidFill>
              <a:sysClr val="windowText" lastClr="000000"/>
            </a:solidFill>
          </a:endParaRPr>
        </a:p>
      </xdr:txBody>
    </xdr:sp>
    <xdr:clientData/>
  </xdr:twoCellAnchor>
  <xdr:twoCellAnchor>
    <xdr:from>
      <xdr:col>17</xdr:col>
      <xdr:colOff>513790</xdr:colOff>
      <xdr:row>200</xdr:row>
      <xdr:rowOff>11206</xdr:rowOff>
    </xdr:from>
    <xdr:to>
      <xdr:col>19</xdr:col>
      <xdr:colOff>475690</xdr:colOff>
      <xdr:row>204</xdr:row>
      <xdr:rowOff>163606</xdr:rowOff>
    </xdr:to>
    <xdr:sp macro="" textlink="">
      <xdr:nvSpPr>
        <xdr:cNvPr id="62" name="Rectangle: Rounded Corners 61">
          <a:extLst>
            <a:ext uri="{FF2B5EF4-FFF2-40B4-BE49-F238E27FC236}">
              <a16:creationId xmlns:a16="http://schemas.microsoft.com/office/drawing/2014/main" id="{1D83B6F2-8EDB-4956-D748-E10C5768B169}"/>
            </a:ext>
          </a:extLst>
        </xdr:cNvPr>
        <xdr:cNvSpPr/>
      </xdr:nvSpPr>
      <xdr:spPr>
        <a:xfrm>
          <a:off x="10800790" y="13749618"/>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Entry</a:t>
          </a:r>
          <a:r>
            <a:rPr lang="en-US" sz="1100" baseline="0">
              <a:solidFill>
                <a:sysClr val="windowText" lastClr="000000"/>
              </a:solidFill>
            </a:rPr>
            <a:t> Condition</a:t>
          </a:r>
          <a:endParaRPr lang="en-US" sz="1100">
            <a:solidFill>
              <a:sysClr val="windowText" lastClr="000000"/>
            </a:solidFill>
          </a:endParaRPr>
        </a:p>
      </xdr:txBody>
    </xdr:sp>
    <xdr:clientData/>
  </xdr:twoCellAnchor>
  <xdr:twoCellAnchor>
    <xdr:from>
      <xdr:col>8</xdr:col>
      <xdr:colOff>219074</xdr:colOff>
      <xdr:row>199</xdr:row>
      <xdr:rowOff>142874</xdr:rowOff>
    </xdr:from>
    <xdr:to>
      <xdr:col>10</xdr:col>
      <xdr:colOff>323849</xdr:colOff>
      <xdr:row>205</xdr:row>
      <xdr:rowOff>38099</xdr:rowOff>
    </xdr:to>
    <xdr:sp macro="" textlink="">
      <xdr:nvSpPr>
        <xdr:cNvPr id="63" name="Rectangle: Rounded Corners 62">
          <a:extLst>
            <a:ext uri="{FF2B5EF4-FFF2-40B4-BE49-F238E27FC236}">
              <a16:creationId xmlns:a16="http://schemas.microsoft.com/office/drawing/2014/main" id="{F07CABCD-5324-497A-AFA1-4B1EEF075981}"/>
            </a:ext>
          </a:extLst>
        </xdr:cNvPr>
        <xdr:cNvSpPr/>
      </xdr:nvSpPr>
      <xdr:spPr>
        <a:xfrm>
          <a:off x="5095874" y="13687424"/>
          <a:ext cx="1323975" cy="1038225"/>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Thưởng</a:t>
          </a:r>
          <a:r>
            <a:rPr lang="en-US" sz="1100" baseline="0">
              <a:solidFill>
                <a:sysClr val="windowText" lastClr="000000"/>
              </a:solidFill>
            </a:rPr>
            <a:t> dựa theo thứ hạng của Player trong Tournament</a:t>
          </a:r>
          <a:endParaRPr lang="en-US" sz="1100">
            <a:solidFill>
              <a:sysClr val="windowText" lastClr="000000"/>
            </a:solidFill>
          </a:endParaRPr>
        </a:p>
      </xdr:txBody>
    </xdr:sp>
    <xdr:clientData/>
  </xdr:twoCellAnchor>
  <xdr:twoCellAnchor>
    <xdr:from>
      <xdr:col>4</xdr:col>
      <xdr:colOff>609599</xdr:colOff>
      <xdr:row>199</xdr:row>
      <xdr:rowOff>152399</xdr:rowOff>
    </xdr:from>
    <xdr:to>
      <xdr:col>7</xdr:col>
      <xdr:colOff>104774</xdr:colOff>
      <xdr:row>205</xdr:row>
      <xdr:rowOff>47624</xdr:rowOff>
    </xdr:to>
    <xdr:sp macro="" textlink="">
      <xdr:nvSpPr>
        <xdr:cNvPr id="64" name="Rectangle: Rounded Corners 63">
          <a:extLst>
            <a:ext uri="{FF2B5EF4-FFF2-40B4-BE49-F238E27FC236}">
              <a16:creationId xmlns:a16="http://schemas.microsoft.com/office/drawing/2014/main" id="{AA6FDD27-BD91-436B-BF2F-7724BCD4B962}"/>
            </a:ext>
          </a:extLst>
        </xdr:cNvPr>
        <xdr:cNvSpPr/>
      </xdr:nvSpPr>
      <xdr:spPr>
        <a:xfrm>
          <a:off x="3047999" y="13696949"/>
          <a:ext cx="1323975" cy="1038225"/>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Tăng</a:t>
          </a:r>
          <a:r>
            <a:rPr lang="en-US" sz="1100" baseline="0">
              <a:solidFill>
                <a:sysClr val="windowText" lastClr="000000"/>
              </a:solidFill>
            </a:rPr>
            <a:t> tính competitive </a:t>
          </a:r>
          <a:endParaRPr lang="en-US" sz="1100">
            <a:solidFill>
              <a:sysClr val="windowText" lastClr="000000"/>
            </a:solidFill>
          </a:endParaRPr>
        </a:p>
      </xdr:txBody>
    </xdr:sp>
    <xdr:clientData/>
  </xdr:twoCellAnchor>
  <xdr:twoCellAnchor>
    <xdr:from>
      <xdr:col>10</xdr:col>
      <xdr:colOff>28575</xdr:colOff>
      <xdr:row>165</xdr:row>
      <xdr:rowOff>0</xdr:rowOff>
    </xdr:from>
    <xdr:to>
      <xdr:col>11</xdr:col>
      <xdr:colOff>600075</xdr:colOff>
      <xdr:row>169</xdr:row>
      <xdr:rowOff>152400</xdr:rowOff>
    </xdr:to>
    <xdr:sp macro="" textlink="">
      <xdr:nvSpPr>
        <xdr:cNvPr id="65" name="Rectangle: Rounded Corners 64">
          <a:extLst>
            <a:ext uri="{FF2B5EF4-FFF2-40B4-BE49-F238E27FC236}">
              <a16:creationId xmlns:a16="http://schemas.microsoft.com/office/drawing/2014/main" id="{389EA99E-D701-445F-BEF9-EB0193C13F47}"/>
            </a:ext>
          </a:extLst>
        </xdr:cNvPr>
        <xdr:cNvSpPr/>
      </xdr:nvSpPr>
      <xdr:spPr>
        <a:xfrm>
          <a:off x="6124575" y="7067550"/>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Control, Estimate</a:t>
          </a:r>
          <a:r>
            <a:rPr lang="en-US" sz="1100" baseline="0">
              <a:solidFill>
                <a:sysClr val="windowText" lastClr="000000"/>
              </a:solidFill>
            </a:rPr>
            <a:t> được khoản đầu tư</a:t>
          </a:r>
          <a:endParaRPr lang="en-US" sz="1100">
            <a:solidFill>
              <a:sysClr val="windowText" lastClr="000000"/>
            </a:solidFill>
          </a:endParaRPr>
        </a:p>
      </xdr:txBody>
    </xdr:sp>
    <xdr:clientData/>
  </xdr:twoCellAnchor>
  <xdr:twoCellAnchor>
    <xdr:from>
      <xdr:col>8</xdr:col>
      <xdr:colOff>561975</xdr:colOff>
      <xdr:row>167</xdr:row>
      <xdr:rowOff>76200</xdr:rowOff>
    </xdr:from>
    <xdr:to>
      <xdr:col>10</xdr:col>
      <xdr:colOff>28575</xdr:colOff>
      <xdr:row>167</xdr:row>
      <xdr:rowOff>76200</xdr:rowOff>
    </xdr:to>
    <xdr:cxnSp macro="">
      <xdr:nvCxnSpPr>
        <xdr:cNvPr id="66" name="Straight Arrow Connector 65">
          <a:extLst>
            <a:ext uri="{FF2B5EF4-FFF2-40B4-BE49-F238E27FC236}">
              <a16:creationId xmlns:a16="http://schemas.microsoft.com/office/drawing/2014/main" id="{6653B104-694D-4318-9360-037E32DAD57E}"/>
            </a:ext>
          </a:extLst>
        </xdr:cNvPr>
        <xdr:cNvCxnSpPr>
          <a:stCxn id="37" idx="3"/>
          <a:endCxn id="65" idx="1"/>
        </xdr:cNvCxnSpPr>
      </xdr:nvCxnSpPr>
      <xdr:spPr>
        <a:xfrm>
          <a:off x="5438775" y="7524750"/>
          <a:ext cx="685800" cy="0"/>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600074</xdr:colOff>
      <xdr:row>190</xdr:row>
      <xdr:rowOff>152399</xdr:rowOff>
    </xdr:from>
    <xdr:to>
      <xdr:col>7</xdr:col>
      <xdr:colOff>95249</xdr:colOff>
      <xdr:row>196</xdr:row>
      <xdr:rowOff>47624</xdr:rowOff>
    </xdr:to>
    <xdr:sp macro="" textlink="">
      <xdr:nvSpPr>
        <xdr:cNvPr id="70" name="Rectangle: Rounded Corners 69">
          <a:extLst>
            <a:ext uri="{FF2B5EF4-FFF2-40B4-BE49-F238E27FC236}">
              <a16:creationId xmlns:a16="http://schemas.microsoft.com/office/drawing/2014/main" id="{4859B252-EE4F-454D-93F1-54EA027DCDE0}"/>
            </a:ext>
          </a:extLst>
        </xdr:cNvPr>
        <xdr:cNvSpPr/>
      </xdr:nvSpPr>
      <xdr:spPr>
        <a:xfrm>
          <a:off x="3038474" y="11982449"/>
          <a:ext cx="1323975" cy="1038225"/>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Tính</a:t>
          </a:r>
          <a:r>
            <a:rPr lang="en-US" sz="1100" baseline="0">
              <a:solidFill>
                <a:sysClr val="windowText" lastClr="000000"/>
              </a:solidFill>
            </a:rPr>
            <a:t> chất kiếm tiền</a:t>
          </a:r>
          <a:endParaRPr lang="en-US" sz="1100">
            <a:solidFill>
              <a:sysClr val="windowText" lastClr="000000"/>
            </a:solidFill>
          </a:endParaRPr>
        </a:p>
      </xdr:txBody>
    </xdr:sp>
    <xdr:clientData/>
  </xdr:twoCellAnchor>
  <xdr:twoCellAnchor>
    <xdr:from>
      <xdr:col>1</xdr:col>
      <xdr:colOff>428624</xdr:colOff>
      <xdr:row>195</xdr:row>
      <xdr:rowOff>66674</xdr:rowOff>
    </xdr:from>
    <xdr:to>
      <xdr:col>3</xdr:col>
      <xdr:colOff>533399</xdr:colOff>
      <xdr:row>200</xdr:row>
      <xdr:rowOff>152399</xdr:rowOff>
    </xdr:to>
    <xdr:sp macro="" textlink="">
      <xdr:nvSpPr>
        <xdr:cNvPr id="71" name="Rectangle: Rounded Corners 70">
          <a:extLst>
            <a:ext uri="{FF2B5EF4-FFF2-40B4-BE49-F238E27FC236}">
              <a16:creationId xmlns:a16="http://schemas.microsoft.com/office/drawing/2014/main" id="{F27CEDB7-66B6-4812-B4C3-DA7FDCD68C8D}"/>
            </a:ext>
          </a:extLst>
        </xdr:cNvPr>
        <xdr:cNvSpPr/>
      </xdr:nvSpPr>
      <xdr:spPr>
        <a:xfrm>
          <a:off x="1038224" y="12849224"/>
          <a:ext cx="1323975" cy="1038225"/>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Thúc</a:t>
          </a:r>
          <a:r>
            <a:rPr lang="en-US" sz="1100" baseline="0">
              <a:solidFill>
                <a:sysClr val="windowText" lastClr="000000"/>
              </a:solidFill>
            </a:rPr>
            <a:t> đẩy user đã tham gia phải online game nhiều hơn</a:t>
          </a:r>
          <a:endParaRPr lang="en-US" sz="1100">
            <a:solidFill>
              <a:sysClr val="windowText" lastClr="000000"/>
            </a:solidFill>
          </a:endParaRPr>
        </a:p>
      </xdr:txBody>
    </xdr:sp>
    <xdr:clientData/>
  </xdr:twoCellAnchor>
  <xdr:twoCellAnchor>
    <xdr:from>
      <xdr:col>1</xdr:col>
      <xdr:colOff>438149</xdr:colOff>
      <xdr:row>206</xdr:row>
      <xdr:rowOff>142874</xdr:rowOff>
    </xdr:from>
    <xdr:to>
      <xdr:col>3</xdr:col>
      <xdr:colOff>542924</xdr:colOff>
      <xdr:row>212</xdr:row>
      <xdr:rowOff>38099</xdr:rowOff>
    </xdr:to>
    <xdr:sp macro="" textlink="">
      <xdr:nvSpPr>
        <xdr:cNvPr id="72" name="Rectangle: Rounded Corners 71">
          <a:extLst>
            <a:ext uri="{FF2B5EF4-FFF2-40B4-BE49-F238E27FC236}">
              <a16:creationId xmlns:a16="http://schemas.microsoft.com/office/drawing/2014/main" id="{6B026731-67D7-4A00-936F-CED2C6886694}"/>
            </a:ext>
          </a:extLst>
        </xdr:cNvPr>
        <xdr:cNvSpPr/>
      </xdr:nvSpPr>
      <xdr:spPr>
        <a:xfrm>
          <a:off x="1047749" y="15020924"/>
          <a:ext cx="1323975" cy="1038225"/>
        </a:xfrm>
        <a:prstGeom prst="roundRect">
          <a:avLst/>
        </a:prstGeom>
        <a:solidFill>
          <a:srgbClr val="FFC000"/>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Có</a:t>
          </a:r>
          <a:r>
            <a:rPr lang="en-US" sz="1100" baseline="0">
              <a:solidFill>
                <a:sysClr val="windowText" lastClr="000000"/>
              </a:solidFill>
            </a:rPr>
            <a:t> thể khiến user do dự trước khi đăng kí</a:t>
          </a:r>
          <a:endParaRPr lang="en-US" sz="1100">
            <a:solidFill>
              <a:sysClr val="windowText" lastClr="000000"/>
            </a:solidFill>
          </a:endParaRPr>
        </a:p>
      </xdr:txBody>
    </xdr:sp>
    <xdr:clientData/>
  </xdr:twoCellAnchor>
  <xdr:twoCellAnchor>
    <xdr:from>
      <xdr:col>1</xdr:col>
      <xdr:colOff>371474</xdr:colOff>
      <xdr:row>215</xdr:row>
      <xdr:rowOff>28574</xdr:rowOff>
    </xdr:from>
    <xdr:to>
      <xdr:col>3</xdr:col>
      <xdr:colOff>600075</xdr:colOff>
      <xdr:row>221</xdr:row>
      <xdr:rowOff>28575</xdr:rowOff>
    </xdr:to>
    <xdr:sp macro="" textlink="">
      <xdr:nvSpPr>
        <xdr:cNvPr id="73" name="Rectangle: Rounded Corners 72">
          <a:extLst>
            <a:ext uri="{FF2B5EF4-FFF2-40B4-BE49-F238E27FC236}">
              <a16:creationId xmlns:a16="http://schemas.microsoft.com/office/drawing/2014/main" id="{6563C634-B51B-4B4D-89EA-B44A4D93C835}"/>
            </a:ext>
          </a:extLst>
        </xdr:cNvPr>
        <xdr:cNvSpPr/>
      </xdr:nvSpPr>
      <xdr:spPr>
        <a:xfrm>
          <a:off x="981074" y="16621124"/>
          <a:ext cx="1447801" cy="1143001"/>
        </a:xfrm>
        <a:prstGeom prst="roundRect">
          <a:avLst/>
        </a:prstGeom>
        <a:solidFill>
          <a:srgbClr val="00B0F0"/>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Hệ</a:t>
          </a:r>
          <a:r>
            <a:rPr lang="en-US" sz="1100" baseline="0">
              <a:solidFill>
                <a:sysClr val="windowText" lastClr="000000"/>
              </a:solidFill>
            </a:rPr>
            <a:t> thống thưởng phải rõ ràng và Reasonable trong trường hợp xấu nhất</a:t>
          </a:r>
          <a:endParaRPr lang="en-US" sz="1100">
            <a:solidFill>
              <a:sysClr val="windowText" lastClr="000000"/>
            </a:solidFill>
          </a:endParaRPr>
        </a:p>
      </xdr:txBody>
    </xdr:sp>
    <xdr:clientData/>
  </xdr:twoCellAnchor>
  <xdr:twoCellAnchor>
    <xdr:from>
      <xdr:col>13</xdr:col>
      <xdr:colOff>381000</xdr:colOff>
      <xdr:row>202</xdr:row>
      <xdr:rowOff>85725</xdr:rowOff>
    </xdr:from>
    <xdr:to>
      <xdr:col>14</xdr:col>
      <xdr:colOff>466725</xdr:colOff>
      <xdr:row>202</xdr:row>
      <xdr:rowOff>85725</xdr:rowOff>
    </xdr:to>
    <xdr:cxnSp macro="">
      <xdr:nvCxnSpPr>
        <xdr:cNvPr id="74" name="Straight Arrow Connector 73">
          <a:extLst>
            <a:ext uri="{FF2B5EF4-FFF2-40B4-BE49-F238E27FC236}">
              <a16:creationId xmlns:a16="http://schemas.microsoft.com/office/drawing/2014/main" id="{4BC8B14E-513F-4A5C-8345-E08A94864BF9}"/>
            </a:ext>
          </a:extLst>
        </xdr:cNvPr>
        <xdr:cNvCxnSpPr>
          <a:stCxn id="56" idx="1"/>
          <a:endCxn id="58" idx="3"/>
        </xdr:cNvCxnSpPr>
      </xdr:nvCxnSpPr>
      <xdr:spPr>
        <a:xfrm flipH="1">
          <a:off x="8305800" y="14201775"/>
          <a:ext cx="695325" cy="0"/>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323849</xdr:colOff>
      <xdr:row>202</xdr:row>
      <xdr:rowOff>85725</xdr:rowOff>
    </xdr:from>
    <xdr:to>
      <xdr:col>11</xdr:col>
      <xdr:colOff>419100</xdr:colOff>
      <xdr:row>202</xdr:row>
      <xdr:rowOff>90487</xdr:rowOff>
    </xdr:to>
    <xdr:cxnSp macro="">
      <xdr:nvCxnSpPr>
        <xdr:cNvPr id="78" name="Straight Arrow Connector 77">
          <a:extLst>
            <a:ext uri="{FF2B5EF4-FFF2-40B4-BE49-F238E27FC236}">
              <a16:creationId xmlns:a16="http://schemas.microsoft.com/office/drawing/2014/main" id="{B0E34EAB-1729-4336-856C-BD7676A39384}"/>
            </a:ext>
          </a:extLst>
        </xdr:cNvPr>
        <xdr:cNvCxnSpPr>
          <a:stCxn id="58" idx="1"/>
          <a:endCxn id="63" idx="3"/>
        </xdr:cNvCxnSpPr>
      </xdr:nvCxnSpPr>
      <xdr:spPr>
        <a:xfrm flipH="1">
          <a:off x="6419849" y="14201775"/>
          <a:ext cx="704851" cy="4762"/>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104774</xdr:colOff>
      <xdr:row>202</xdr:row>
      <xdr:rowOff>90487</xdr:rowOff>
    </xdr:from>
    <xdr:to>
      <xdr:col>8</xdr:col>
      <xdr:colOff>219074</xdr:colOff>
      <xdr:row>202</xdr:row>
      <xdr:rowOff>100012</xdr:rowOff>
    </xdr:to>
    <xdr:cxnSp macro="">
      <xdr:nvCxnSpPr>
        <xdr:cNvPr id="82" name="Straight Arrow Connector 81">
          <a:extLst>
            <a:ext uri="{FF2B5EF4-FFF2-40B4-BE49-F238E27FC236}">
              <a16:creationId xmlns:a16="http://schemas.microsoft.com/office/drawing/2014/main" id="{1EC975E5-AB72-4B8B-AF4B-DDB6CF3B4017}"/>
            </a:ext>
          </a:extLst>
        </xdr:cNvPr>
        <xdr:cNvCxnSpPr>
          <a:stCxn id="63" idx="1"/>
          <a:endCxn id="64" idx="3"/>
        </xdr:cNvCxnSpPr>
      </xdr:nvCxnSpPr>
      <xdr:spPr>
        <a:xfrm flipH="1">
          <a:off x="4371974" y="14206537"/>
          <a:ext cx="723900" cy="9525"/>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533399</xdr:colOff>
      <xdr:row>198</xdr:row>
      <xdr:rowOff>14288</xdr:rowOff>
    </xdr:from>
    <xdr:to>
      <xdr:col>4</xdr:col>
      <xdr:colOff>609599</xdr:colOff>
      <xdr:row>202</xdr:row>
      <xdr:rowOff>100013</xdr:rowOff>
    </xdr:to>
    <xdr:cxnSp macro="">
      <xdr:nvCxnSpPr>
        <xdr:cNvPr id="87" name="Connector: Elbow 86">
          <a:extLst>
            <a:ext uri="{FF2B5EF4-FFF2-40B4-BE49-F238E27FC236}">
              <a16:creationId xmlns:a16="http://schemas.microsoft.com/office/drawing/2014/main" id="{252E891F-6092-4AC1-65D8-81EA7F58AC04}"/>
            </a:ext>
          </a:extLst>
        </xdr:cNvPr>
        <xdr:cNvCxnSpPr>
          <a:stCxn id="64" idx="1"/>
          <a:endCxn id="71" idx="3"/>
        </xdr:cNvCxnSpPr>
      </xdr:nvCxnSpPr>
      <xdr:spPr>
        <a:xfrm rot="10800000">
          <a:off x="2362199" y="13368338"/>
          <a:ext cx="685800" cy="847725"/>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533400</xdr:colOff>
      <xdr:row>193</xdr:row>
      <xdr:rowOff>100011</xdr:rowOff>
    </xdr:from>
    <xdr:to>
      <xdr:col>4</xdr:col>
      <xdr:colOff>600075</xdr:colOff>
      <xdr:row>198</xdr:row>
      <xdr:rowOff>14286</xdr:rowOff>
    </xdr:to>
    <xdr:cxnSp macro="">
      <xdr:nvCxnSpPr>
        <xdr:cNvPr id="91" name="Connector: Elbow 90">
          <a:extLst>
            <a:ext uri="{FF2B5EF4-FFF2-40B4-BE49-F238E27FC236}">
              <a16:creationId xmlns:a16="http://schemas.microsoft.com/office/drawing/2014/main" id="{90A3DB0C-DDAF-413D-BEF0-5E9DCE7F1193}"/>
            </a:ext>
          </a:extLst>
        </xdr:cNvPr>
        <xdr:cNvCxnSpPr>
          <a:stCxn id="70" idx="1"/>
          <a:endCxn id="71" idx="3"/>
        </xdr:cNvCxnSpPr>
      </xdr:nvCxnSpPr>
      <xdr:spPr>
        <a:xfrm rot="10800000" flipV="1">
          <a:off x="2362200" y="12501561"/>
          <a:ext cx="676275" cy="866775"/>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481012</xdr:colOff>
      <xdr:row>200</xdr:row>
      <xdr:rowOff>152399</xdr:rowOff>
    </xdr:from>
    <xdr:to>
      <xdr:col>2</xdr:col>
      <xdr:colOff>490537</xdr:colOff>
      <xdr:row>206</xdr:row>
      <xdr:rowOff>142874</xdr:rowOff>
    </xdr:to>
    <xdr:cxnSp macro="">
      <xdr:nvCxnSpPr>
        <xdr:cNvPr id="98" name="Straight Arrow Connector 97">
          <a:extLst>
            <a:ext uri="{FF2B5EF4-FFF2-40B4-BE49-F238E27FC236}">
              <a16:creationId xmlns:a16="http://schemas.microsoft.com/office/drawing/2014/main" id="{C5E88D95-60A0-4C02-9515-7E98B546E63E}"/>
            </a:ext>
          </a:extLst>
        </xdr:cNvPr>
        <xdr:cNvCxnSpPr>
          <a:stCxn id="71" idx="2"/>
          <a:endCxn id="72" idx="0"/>
        </xdr:cNvCxnSpPr>
      </xdr:nvCxnSpPr>
      <xdr:spPr>
        <a:xfrm>
          <a:off x="1700212" y="13887449"/>
          <a:ext cx="9525" cy="1133475"/>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485775</xdr:colOff>
      <xdr:row>212</xdr:row>
      <xdr:rowOff>38099</xdr:rowOff>
    </xdr:from>
    <xdr:to>
      <xdr:col>2</xdr:col>
      <xdr:colOff>490537</xdr:colOff>
      <xdr:row>215</xdr:row>
      <xdr:rowOff>28574</xdr:rowOff>
    </xdr:to>
    <xdr:cxnSp macro="">
      <xdr:nvCxnSpPr>
        <xdr:cNvPr id="105" name="Straight Arrow Connector 104">
          <a:extLst>
            <a:ext uri="{FF2B5EF4-FFF2-40B4-BE49-F238E27FC236}">
              <a16:creationId xmlns:a16="http://schemas.microsoft.com/office/drawing/2014/main" id="{9516249F-612D-44B2-A7E1-2A690F77E9B5}"/>
            </a:ext>
          </a:extLst>
        </xdr:cNvPr>
        <xdr:cNvCxnSpPr>
          <a:stCxn id="72" idx="2"/>
          <a:endCxn id="73" idx="0"/>
        </xdr:cNvCxnSpPr>
      </xdr:nvCxnSpPr>
      <xdr:spPr>
        <a:xfrm flipH="1">
          <a:off x="1704975" y="16059149"/>
          <a:ext cx="4762" cy="561975"/>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447675</xdr:colOff>
      <xdr:row>182</xdr:row>
      <xdr:rowOff>171450</xdr:rowOff>
    </xdr:from>
    <xdr:to>
      <xdr:col>14</xdr:col>
      <xdr:colOff>409575</xdr:colOff>
      <xdr:row>187</xdr:row>
      <xdr:rowOff>133350</xdr:rowOff>
    </xdr:to>
    <xdr:sp macro="" textlink="">
      <xdr:nvSpPr>
        <xdr:cNvPr id="109" name="Rectangle: Rounded Corners 108">
          <a:extLst>
            <a:ext uri="{FF2B5EF4-FFF2-40B4-BE49-F238E27FC236}">
              <a16:creationId xmlns:a16="http://schemas.microsoft.com/office/drawing/2014/main" id="{C9529964-618D-4719-828E-F2318F7DDF43}"/>
            </a:ext>
          </a:extLst>
        </xdr:cNvPr>
        <xdr:cNvSpPr/>
      </xdr:nvSpPr>
      <xdr:spPr>
        <a:xfrm>
          <a:off x="7762875" y="10477500"/>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Dùng ePoint battle</a:t>
          </a:r>
          <a:r>
            <a:rPr lang="en-US" sz="1100" baseline="0">
              <a:solidFill>
                <a:sysClr val="windowText" lastClr="000000"/>
              </a:solidFill>
            </a:rPr>
            <a:t> của hero để tham gia</a:t>
          </a:r>
          <a:endParaRPr lang="en-US" sz="1100">
            <a:solidFill>
              <a:sysClr val="windowText" lastClr="000000"/>
            </a:solidFill>
          </a:endParaRPr>
        </a:p>
      </xdr:txBody>
    </xdr:sp>
    <xdr:clientData/>
  </xdr:twoCellAnchor>
  <xdr:twoCellAnchor>
    <xdr:from>
      <xdr:col>13</xdr:col>
      <xdr:colOff>428625</xdr:colOff>
      <xdr:row>187</xdr:row>
      <xdr:rowOff>133350</xdr:rowOff>
    </xdr:from>
    <xdr:to>
      <xdr:col>15</xdr:col>
      <xdr:colOff>447675</xdr:colOff>
      <xdr:row>192</xdr:row>
      <xdr:rowOff>114300</xdr:rowOff>
    </xdr:to>
    <xdr:cxnSp macro="">
      <xdr:nvCxnSpPr>
        <xdr:cNvPr id="110" name="Connector: Elbow 109">
          <a:extLst>
            <a:ext uri="{FF2B5EF4-FFF2-40B4-BE49-F238E27FC236}">
              <a16:creationId xmlns:a16="http://schemas.microsoft.com/office/drawing/2014/main" id="{4D9E9C0D-7762-426A-B44F-2A34707A5C60}"/>
            </a:ext>
          </a:extLst>
        </xdr:cNvPr>
        <xdr:cNvCxnSpPr>
          <a:stCxn id="59" idx="0"/>
          <a:endCxn id="109" idx="2"/>
        </xdr:cNvCxnSpPr>
      </xdr:nvCxnSpPr>
      <xdr:spPr>
        <a:xfrm rot="16200000" flipV="1">
          <a:off x="8505825" y="11239500"/>
          <a:ext cx="933450" cy="1238250"/>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447675</xdr:colOff>
      <xdr:row>197</xdr:row>
      <xdr:rowOff>76200</xdr:rowOff>
    </xdr:from>
    <xdr:to>
      <xdr:col>15</xdr:col>
      <xdr:colOff>447675</xdr:colOff>
      <xdr:row>200</xdr:row>
      <xdr:rowOff>9525</xdr:rowOff>
    </xdr:to>
    <xdr:cxnSp macro="">
      <xdr:nvCxnSpPr>
        <xdr:cNvPr id="113" name="Straight Arrow Connector 112">
          <a:extLst>
            <a:ext uri="{FF2B5EF4-FFF2-40B4-BE49-F238E27FC236}">
              <a16:creationId xmlns:a16="http://schemas.microsoft.com/office/drawing/2014/main" id="{CD2F78D1-E537-457D-81EB-B1378E7E2503}"/>
            </a:ext>
          </a:extLst>
        </xdr:cNvPr>
        <xdr:cNvCxnSpPr>
          <a:stCxn id="56" idx="0"/>
          <a:endCxn id="59" idx="2"/>
        </xdr:cNvCxnSpPr>
      </xdr:nvCxnSpPr>
      <xdr:spPr>
        <a:xfrm flipV="1">
          <a:off x="9591675" y="13239750"/>
          <a:ext cx="0" cy="504825"/>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381000</xdr:colOff>
      <xdr:row>164</xdr:row>
      <xdr:rowOff>38100</xdr:rowOff>
    </xdr:from>
    <xdr:to>
      <xdr:col>12</xdr:col>
      <xdr:colOff>95250</xdr:colOff>
      <xdr:row>165</xdr:row>
      <xdr:rowOff>161925</xdr:rowOff>
    </xdr:to>
    <xdr:sp macro="" textlink="">
      <xdr:nvSpPr>
        <xdr:cNvPr id="118" name="Star: 5 Points 117">
          <a:extLst>
            <a:ext uri="{FF2B5EF4-FFF2-40B4-BE49-F238E27FC236}">
              <a16:creationId xmlns:a16="http://schemas.microsoft.com/office/drawing/2014/main" id="{C3B5B473-D809-4A7C-42BE-0BCC8071674F}"/>
            </a:ext>
          </a:extLst>
        </xdr:cNvPr>
        <xdr:cNvSpPr/>
      </xdr:nvSpPr>
      <xdr:spPr>
        <a:xfrm>
          <a:off x="7086600" y="6915150"/>
          <a:ext cx="323850" cy="314325"/>
        </a:xfrm>
        <a:prstGeom prst="star5">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lang="en-US" sz="1100"/>
        </a:p>
      </xdr:txBody>
    </xdr:sp>
    <xdr:clientData/>
  </xdr:twoCellAnchor>
  <xdr:twoCellAnchor>
    <xdr:from>
      <xdr:col>20</xdr:col>
      <xdr:colOff>361950</xdr:colOff>
      <xdr:row>156</xdr:row>
      <xdr:rowOff>19050</xdr:rowOff>
    </xdr:from>
    <xdr:to>
      <xdr:col>21</xdr:col>
      <xdr:colOff>76200</xdr:colOff>
      <xdr:row>157</xdr:row>
      <xdr:rowOff>142875</xdr:rowOff>
    </xdr:to>
    <xdr:sp macro="" textlink="">
      <xdr:nvSpPr>
        <xdr:cNvPr id="119" name="Star: 5 Points 118">
          <a:extLst>
            <a:ext uri="{FF2B5EF4-FFF2-40B4-BE49-F238E27FC236}">
              <a16:creationId xmlns:a16="http://schemas.microsoft.com/office/drawing/2014/main" id="{A9626B1E-4657-4230-A202-9C492CBED5A0}"/>
            </a:ext>
          </a:extLst>
        </xdr:cNvPr>
        <xdr:cNvSpPr/>
      </xdr:nvSpPr>
      <xdr:spPr>
        <a:xfrm>
          <a:off x="12553950" y="5372100"/>
          <a:ext cx="323850" cy="314325"/>
        </a:xfrm>
        <a:prstGeom prst="star5">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lang="en-US" sz="1100"/>
        </a:p>
      </xdr:txBody>
    </xdr:sp>
    <xdr:clientData/>
  </xdr:twoCellAnchor>
  <xdr:twoCellAnchor>
    <xdr:from>
      <xdr:col>15</xdr:col>
      <xdr:colOff>38100</xdr:colOff>
      <xdr:row>181</xdr:row>
      <xdr:rowOff>163286</xdr:rowOff>
    </xdr:from>
    <xdr:to>
      <xdr:col>17</xdr:col>
      <xdr:colOff>0</xdr:colOff>
      <xdr:row>187</xdr:row>
      <xdr:rowOff>133350</xdr:rowOff>
    </xdr:to>
    <xdr:sp macro="" textlink="">
      <xdr:nvSpPr>
        <xdr:cNvPr id="120" name="Rectangle: Rounded Corners 119">
          <a:extLst>
            <a:ext uri="{FF2B5EF4-FFF2-40B4-BE49-F238E27FC236}">
              <a16:creationId xmlns:a16="http://schemas.microsoft.com/office/drawing/2014/main" id="{8F8C6BCD-257D-4DF5-A7DB-B0628F57899F}"/>
            </a:ext>
          </a:extLst>
        </xdr:cNvPr>
        <xdr:cNvSpPr/>
      </xdr:nvSpPr>
      <xdr:spPr>
        <a:xfrm>
          <a:off x="9182100" y="9993086"/>
          <a:ext cx="1181100" cy="1080407"/>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Cho phép</a:t>
          </a:r>
          <a:r>
            <a:rPr lang="en-US" sz="1100" baseline="0">
              <a:solidFill>
                <a:sysClr val="windowText" lastClr="000000"/>
              </a:solidFill>
            </a:rPr>
            <a:t> user Bet thêm ingame currency để đạt top 1</a:t>
          </a:r>
          <a:endParaRPr lang="en-US" sz="1100">
            <a:solidFill>
              <a:sysClr val="windowText" lastClr="000000"/>
            </a:solidFill>
          </a:endParaRPr>
        </a:p>
      </xdr:txBody>
    </xdr:sp>
    <xdr:clientData/>
  </xdr:twoCellAnchor>
  <xdr:twoCellAnchor>
    <xdr:from>
      <xdr:col>15</xdr:col>
      <xdr:colOff>38100</xdr:colOff>
      <xdr:row>175</xdr:row>
      <xdr:rowOff>13607</xdr:rowOff>
    </xdr:from>
    <xdr:to>
      <xdr:col>17</xdr:col>
      <xdr:colOff>0</xdr:colOff>
      <xdr:row>179</xdr:row>
      <xdr:rowOff>160564</xdr:rowOff>
    </xdr:to>
    <xdr:sp macro="" textlink="">
      <xdr:nvSpPr>
        <xdr:cNvPr id="121" name="Rectangle: Rounded Corners 120">
          <a:extLst>
            <a:ext uri="{FF2B5EF4-FFF2-40B4-BE49-F238E27FC236}">
              <a16:creationId xmlns:a16="http://schemas.microsoft.com/office/drawing/2014/main" id="{FD5E200B-FC80-4429-B8FF-2019B106A980}"/>
            </a:ext>
          </a:extLst>
        </xdr:cNvPr>
        <xdr:cNvSpPr/>
      </xdr:nvSpPr>
      <xdr:spPr>
        <a:xfrm>
          <a:off x="9182100" y="8733064"/>
          <a:ext cx="1181100" cy="887186"/>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Chỉ</a:t>
          </a:r>
          <a:r>
            <a:rPr lang="en-US" sz="1100" baseline="0">
              <a:solidFill>
                <a:sysClr val="windowText" lastClr="000000"/>
              </a:solidFill>
            </a:rPr>
            <a:t> show ở round 3 (Round cuối nếu player còn chơi)</a:t>
          </a:r>
          <a:endParaRPr lang="en-US" sz="1100">
            <a:solidFill>
              <a:sysClr val="windowText" lastClr="000000"/>
            </a:solidFill>
          </a:endParaRPr>
        </a:p>
      </xdr:txBody>
    </xdr:sp>
    <xdr:clientData/>
  </xdr:twoCellAnchor>
  <xdr:twoCellAnchor>
    <xdr:from>
      <xdr:col>15</xdr:col>
      <xdr:colOff>447674</xdr:colOff>
      <xdr:row>187</xdr:row>
      <xdr:rowOff>133351</xdr:rowOff>
    </xdr:from>
    <xdr:to>
      <xdr:col>16</xdr:col>
      <xdr:colOff>19049</xdr:colOff>
      <xdr:row>192</xdr:row>
      <xdr:rowOff>114301</xdr:rowOff>
    </xdr:to>
    <xdr:cxnSp macro="">
      <xdr:nvCxnSpPr>
        <xdr:cNvPr id="122" name="Connector: Elbow 121">
          <a:extLst>
            <a:ext uri="{FF2B5EF4-FFF2-40B4-BE49-F238E27FC236}">
              <a16:creationId xmlns:a16="http://schemas.microsoft.com/office/drawing/2014/main" id="{24B3DCD1-3121-4A7D-8F46-02997E89E39A}"/>
            </a:ext>
          </a:extLst>
        </xdr:cNvPr>
        <xdr:cNvCxnSpPr>
          <a:stCxn id="59" idx="0"/>
          <a:endCxn id="120" idx="2"/>
        </xdr:cNvCxnSpPr>
      </xdr:nvCxnSpPr>
      <xdr:spPr>
        <a:xfrm rot="5400000" flipH="1" flipV="1">
          <a:off x="9229044" y="11436124"/>
          <a:ext cx="906236" cy="180975"/>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19050</xdr:colOff>
      <xdr:row>179</xdr:row>
      <xdr:rowOff>160564</xdr:rowOff>
    </xdr:from>
    <xdr:to>
      <xdr:col>16</xdr:col>
      <xdr:colOff>19050</xdr:colOff>
      <xdr:row>181</xdr:row>
      <xdr:rowOff>163286</xdr:rowOff>
    </xdr:to>
    <xdr:cxnSp macro="">
      <xdr:nvCxnSpPr>
        <xdr:cNvPr id="125" name="Straight Arrow Connector 124">
          <a:extLst>
            <a:ext uri="{FF2B5EF4-FFF2-40B4-BE49-F238E27FC236}">
              <a16:creationId xmlns:a16="http://schemas.microsoft.com/office/drawing/2014/main" id="{CD8D48F0-C352-43D6-AA67-3212E8A3C376}"/>
            </a:ext>
          </a:extLst>
        </xdr:cNvPr>
        <xdr:cNvCxnSpPr>
          <a:stCxn id="120" idx="0"/>
          <a:endCxn id="121" idx="2"/>
        </xdr:cNvCxnSpPr>
      </xdr:nvCxnSpPr>
      <xdr:spPr>
        <a:xfrm flipV="1">
          <a:off x="9772650" y="9620250"/>
          <a:ext cx="0" cy="372836"/>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0</xdr:colOff>
      <xdr:row>170</xdr:row>
      <xdr:rowOff>137433</xdr:rowOff>
    </xdr:from>
    <xdr:to>
      <xdr:col>19</xdr:col>
      <xdr:colOff>571500</xdr:colOff>
      <xdr:row>175</xdr:row>
      <xdr:rowOff>99332</xdr:rowOff>
    </xdr:to>
    <xdr:sp macro="" textlink="">
      <xdr:nvSpPr>
        <xdr:cNvPr id="129" name="Rectangle: Rounded Corners 128">
          <a:extLst>
            <a:ext uri="{FF2B5EF4-FFF2-40B4-BE49-F238E27FC236}">
              <a16:creationId xmlns:a16="http://schemas.microsoft.com/office/drawing/2014/main" id="{777D2043-2839-4517-8030-DB55CEF917FF}"/>
            </a:ext>
          </a:extLst>
        </xdr:cNvPr>
        <xdr:cNvSpPr/>
      </xdr:nvSpPr>
      <xdr:spPr>
        <a:xfrm>
          <a:off x="10972800" y="7931604"/>
          <a:ext cx="1181100" cy="887185"/>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Lợi</a:t>
          </a:r>
          <a:r>
            <a:rPr lang="en-US" sz="1100" baseline="0">
              <a:solidFill>
                <a:sysClr val="windowText" lastClr="000000"/>
              </a:solidFill>
            </a:rPr>
            <a:t> dụng việc muốn Gamble của User</a:t>
          </a:r>
          <a:endParaRPr lang="en-US" sz="1100">
            <a:solidFill>
              <a:sysClr val="windowText" lastClr="000000"/>
            </a:solidFill>
          </a:endParaRPr>
        </a:p>
      </xdr:txBody>
    </xdr:sp>
    <xdr:clientData/>
  </xdr:twoCellAnchor>
  <xdr:twoCellAnchor>
    <xdr:from>
      <xdr:col>18</xdr:col>
      <xdr:colOff>0</xdr:colOff>
      <xdr:row>176</xdr:row>
      <xdr:rowOff>99331</xdr:rowOff>
    </xdr:from>
    <xdr:to>
      <xdr:col>20</xdr:col>
      <xdr:colOff>28576</xdr:colOff>
      <xdr:row>183</xdr:row>
      <xdr:rowOff>70757</xdr:rowOff>
    </xdr:to>
    <xdr:sp macro="" textlink="">
      <xdr:nvSpPr>
        <xdr:cNvPr id="131" name="Rectangle: Rounded Corners 130">
          <a:extLst>
            <a:ext uri="{FF2B5EF4-FFF2-40B4-BE49-F238E27FC236}">
              <a16:creationId xmlns:a16="http://schemas.microsoft.com/office/drawing/2014/main" id="{495BFF4E-ED2E-A326-3D09-05D8A6BED1CD}"/>
            </a:ext>
          </a:extLst>
        </xdr:cNvPr>
        <xdr:cNvSpPr/>
      </xdr:nvSpPr>
      <xdr:spPr>
        <a:xfrm>
          <a:off x="10972800" y="9003845"/>
          <a:ext cx="1247776" cy="1266826"/>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Only show ở</a:t>
          </a:r>
          <a:r>
            <a:rPr lang="en-US" sz="1100" baseline="0">
              <a:solidFill>
                <a:sysClr val="windowText" lastClr="000000"/>
              </a:solidFill>
            </a:rPr>
            <a:t> round 3 do đó là lúc Player đang có cảm xúc thắng thua cao nhất</a:t>
          </a:r>
          <a:endParaRPr lang="en-US" sz="1100">
            <a:solidFill>
              <a:sysClr val="windowText" lastClr="000000"/>
            </a:solidFill>
          </a:endParaRPr>
        </a:p>
      </xdr:txBody>
    </xdr:sp>
    <xdr:clientData/>
  </xdr:twoCellAnchor>
  <xdr:twoCellAnchor>
    <xdr:from>
      <xdr:col>21</xdr:col>
      <xdr:colOff>28575</xdr:colOff>
      <xdr:row>177</xdr:row>
      <xdr:rowOff>108858</xdr:rowOff>
    </xdr:from>
    <xdr:to>
      <xdr:col>22</xdr:col>
      <xdr:colOff>600075</xdr:colOff>
      <xdr:row>182</xdr:row>
      <xdr:rowOff>70757</xdr:rowOff>
    </xdr:to>
    <xdr:sp macro="" textlink="">
      <xdr:nvSpPr>
        <xdr:cNvPr id="132" name="Rectangle: Rounded Corners 131">
          <a:extLst>
            <a:ext uri="{FF2B5EF4-FFF2-40B4-BE49-F238E27FC236}">
              <a16:creationId xmlns:a16="http://schemas.microsoft.com/office/drawing/2014/main" id="{11CD9714-A7A7-3853-F9F2-49835AF92AA8}"/>
            </a:ext>
          </a:extLst>
        </xdr:cNvPr>
        <xdr:cNvSpPr/>
      </xdr:nvSpPr>
      <xdr:spPr>
        <a:xfrm>
          <a:off x="12830175" y="9198429"/>
          <a:ext cx="1181100" cy="887185"/>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Player sẽ</a:t>
          </a:r>
          <a:r>
            <a:rPr lang="en-US" sz="1100" baseline="0">
              <a:solidFill>
                <a:sysClr val="windowText" lastClr="000000"/>
              </a:solidFill>
            </a:rPr>
            <a:t> dễ mắc sai lầm khi Adrenalin tăng quá cao</a:t>
          </a:r>
          <a:endParaRPr lang="en-US" sz="1100">
            <a:solidFill>
              <a:sysClr val="windowText" lastClr="000000"/>
            </a:solidFill>
          </a:endParaRPr>
        </a:p>
      </xdr:txBody>
    </xdr:sp>
    <xdr:clientData/>
  </xdr:twoCellAnchor>
  <xdr:twoCellAnchor>
    <xdr:from>
      <xdr:col>17</xdr:col>
      <xdr:colOff>0</xdr:colOff>
      <xdr:row>173</xdr:row>
      <xdr:rowOff>25854</xdr:rowOff>
    </xdr:from>
    <xdr:to>
      <xdr:col>18</xdr:col>
      <xdr:colOff>0</xdr:colOff>
      <xdr:row>177</xdr:row>
      <xdr:rowOff>87086</xdr:rowOff>
    </xdr:to>
    <xdr:cxnSp macro="">
      <xdr:nvCxnSpPr>
        <xdr:cNvPr id="133" name="Connector: Elbow 132">
          <a:extLst>
            <a:ext uri="{FF2B5EF4-FFF2-40B4-BE49-F238E27FC236}">
              <a16:creationId xmlns:a16="http://schemas.microsoft.com/office/drawing/2014/main" id="{28A9CFC8-D2E2-4D6C-B4A8-ED12FA9AB576}"/>
            </a:ext>
          </a:extLst>
        </xdr:cNvPr>
        <xdr:cNvCxnSpPr>
          <a:stCxn id="121" idx="3"/>
          <a:endCxn id="129" idx="1"/>
        </xdr:cNvCxnSpPr>
      </xdr:nvCxnSpPr>
      <xdr:spPr>
        <a:xfrm flipV="1">
          <a:off x="10363200" y="8375197"/>
          <a:ext cx="609600" cy="801460"/>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0</xdr:colOff>
      <xdr:row>177</xdr:row>
      <xdr:rowOff>87086</xdr:rowOff>
    </xdr:from>
    <xdr:to>
      <xdr:col>18</xdr:col>
      <xdr:colOff>0</xdr:colOff>
      <xdr:row>179</xdr:row>
      <xdr:rowOff>177572</xdr:rowOff>
    </xdr:to>
    <xdr:cxnSp macro="">
      <xdr:nvCxnSpPr>
        <xdr:cNvPr id="136" name="Connector: Elbow 135">
          <a:extLst>
            <a:ext uri="{FF2B5EF4-FFF2-40B4-BE49-F238E27FC236}">
              <a16:creationId xmlns:a16="http://schemas.microsoft.com/office/drawing/2014/main" id="{609A5BD7-7626-4073-8E19-C94AE71538E9}"/>
            </a:ext>
          </a:extLst>
        </xdr:cNvPr>
        <xdr:cNvCxnSpPr>
          <a:stCxn id="121" idx="3"/>
          <a:endCxn id="131" idx="1"/>
        </xdr:cNvCxnSpPr>
      </xdr:nvCxnSpPr>
      <xdr:spPr>
        <a:xfrm>
          <a:off x="10363200" y="9176657"/>
          <a:ext cx="609600" cy="460601"/>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590550</xdr:colOff>
      <xdr:row>173</xdr:row>
      <xdr:rowOff>36979</xdr:rowOff>
    </xdr:from>
    <xdr:to>
      <xdr:col>28</xdr:col>
      <xdr:colOff>552450</xdr:colOff>
      <xdr:row>177</xdr:row>
      <xdr:rowOff>189379</xdr:rowOff>
    </xdr:to>
    <xdr:sp macro="" textlink="">
      <xdr:nvSpPr>
        <xdr:cNvPr id="140" name="Rectangle: Rounded Corners 139">
          <a:extLst>
            <a:ext uri="{FF2B5EF4-FFF2-40B4-BE49-F238E27FC236}">
              <a16:creationId xmlns:a16="http://schemas.microsoft.com/office/drawing/2014/main" id="{06EABF84-6E64-4F10-921F-24CF25C7E602}"/>
            </a:ext>
          </a:extLst>
        </xdr:cNvPr>
        <xdr:cNvSpPr/>
      </xdr:nvSpPr>
      <xdr:spPr>
        <a:xfrm>
          <a:off x="16323609" y="8631891"/>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Có</a:t>
          </a:r>
          <a:r>
            <a:rPr lang="en-US" sz="1100" baseline="0">
              <a:solidFill>
                <a:sysClr val="windowText" lastClr="000000"/>
              </a:solidFill>
            </a:rPr>
            <a:t> lợi cho player</a:t>
          </a:r>
          <a:endParaRPr lang="en-US" sz="1100">
            <a:solidFill>
              <a:sysClr val="windowText" lastClr="000000"/>
            </a:solidFill>
          </a:endParaRPr>
        </a:p>
      </xdr:txBody>
    </xdr:sp>
    <xdr:clientData/>
  </xdr:twoCellAnchor>
  <xdr:twoCellAnchor>
    <xdr:from>
      <xdr:col>20</xdr:col>
      <xdr:colOff>28576</xdr:colOff>
      <xdr:row>179</xdr:row>
      <xdr:rowOff>177572</xdr:rowOff>
    </xdr:from>
    <xdr:to>
      <xdr:col>21</xdr:col>
      <xdr:colOff>28575</xdr:colOff>
      <xdr:row>179</xdr:row>
      <xdr:rowOff>182336</xdr:rowOff>
    </xdr:to>
    <xdr:cxnSp macro="">
      <xdr:nvCxnSpPr>
        <xdr:cNvPr id="141" name="Straight Arrow Connector 140">
          <a:extLst>
            <a:ext uri="{FF2B5EF4-FFF2-40B4-BE49-F238E27FC236}">
              <a16:creationId xmlns:a16="http://schemas.microsoft.com/office/drawing/2014/main" id="{4C36B48B-1566-49A7-8804-81C03BAB7D9D}"/>
            </a:ext>
          </a:extLst>
        </xdr:cNvPr>
        <xdr:cNvCxnSpPr>
          <a:stCxn id="131" idx="3"/>
          <a:endCxn id="132" idx="1"/>
        </xdr:cNvCxnSpPr>
      </xdr:nvCxnSpPr>
      <xdr:spPr>
        <a:xfrm>
          <a:off x="12220576" y="9637258"/>
          <a:ext cx="609599" cy="4764"/>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38100</xdr:colOff>
      <xdr:row>173</xdr:row>
      <xdr:rowOff>28575</xdr:rowOff>
    </xdr:from>
    <xdr:to>
      <xdr:col>26</xdr:col>
      <xdr:colOff>0</xdr:colOff>
      <xdr:row>177</xdr:row>
      <xdr:rowOff>180975</xdr:rowOff>
    </xdr:to>
    <xdr:sp macro="" textlink="">
      <xdr:nvSpPr>
        <xdr:cNvPr id="145" name="Rectangle: Rounded Corners 144">
          <a:extLst>
            <a:ext uri="{FF2B5EF4-FFF2-40B4-BE49-F238E27FC236}">
              <a16:creationId xmlns:a16="http://schemas.microsoft.com/office/drawing/2014/main" id="{F6E3C010-CFEC-472B-80CF-434F53CD93CD}"/>
            </a:ext>
          </a:extLst>
        </xdr:cNvPr>
        <xdr:cNvSpPr/>
      </xdr:nvSpPr>
      <xdr:spPr>
        <a:xfrm>
          <a:off x="14668500" y="8620125"/>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Player</a:t>
          </a:r>
          <a:r>
            <a:rPr lang="en-US" sz="1100" baseline="0">
              <a:solidFill>
                <a:sysClr val="windowText" lastClr="000000"/>
              </a:solidFill>
            </a:rPr>
            <a:t> thắng</a:t>
          </a:r>
          <a:endParaRPr lang="en-US" sz="1100">
            <a:solidFill>
              <a:sysClr val="windowText" lastClr="000000"/>
            </a:solidFill>
          </a:endParaRPr>
        </a:p>
      </xdr:txBody>
    </xdr:sp>
    <xdr:clientData/>
  </xdr:twoCellAnchor>
  <xdr:twoCellAnchor>
    <xdr:from>
      <xdr:col>24</xdr:col>
      <xdr:colOff>38100</xdr:colOff>
      <xdr:row>184</xdr:row>
      <xdr:rowOff>9525</xdr:rowOff>
    </xdr:from>
    <xdr:to>
      <xdr:col>26</xdr:col>
      <xdr:colOff>0</xdr:colOff>
      <xdr:row>188</xdr:row>
      <xdr:rowOff>161925</xdr:rowOff>
    </xdr:to>
    <xdr:sp macro="" textlink="">
      <xdr:nvSpPr>
        <xdr:cNvPr id="146" name="Rectangle: Rounded Corners 145">
          <a:extLst>
            <a:ext uri="{FF2B5EF4-FFF2-40B4-BE49-F238E27FC236}">
              <a16:creationId xmlns:a16="http://schemas.microsoft.com/office/drawing/2014/main" id="{C5AF0905-CCFD-4649-9A7F-DCAC72B0C51C}"/>
            </a:ext>
          </a:extLst>
        </xdr:cNvPr>
        <xdr:cNvSpPr/>
      </xdr:nvSpPr>
      <xdr:spPr>
        <a:xfrm>
          <a:off x="14668500" y="10696575"/>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Player</a:t>
          </a:r>
          <a:r>
            <a:rPr lang="en-US" sz="1100" baseline="0">
              <a:solidFill>
                <a:sysClr val="windowText" lastClr="000000"/>
              </a:solidFill>
            </a:rPr>
            <a:t> thua</a:t>
          </a:r>
          <a:endParaRPr lang="en-US" sz="1100">
            <a:solidFill>
              <a:sysClr val="windowText" lastClr="000000"/>
            </a:solidFill>
          </a:endParaRPr>
        </a:p>
      </xdr:txBody>
    </xdr:sp>
    <xdr:clientData/>
  </xdr:twoCellAnchor>
  <xdr:twoCellAnchor>
    <xdr:from>
      <xdr:col>27</xdr:col>
      <xdr:colOff>28575</xdr:colOff>
      <xdr:row>181</xdr:row>
      <xdr:rowOff>95250</xdr:rowOff>
    </xdr:from>
    <xdr:to>
      <xdr:col>28</xdr:col>
      <xdr:colOff>600075</xdr:colOff>
      <xdr:row>186</xdr:row>
      <xdr:rowOff>57150</xdr:rowOff>
    </xdr:to>
    <xdr:sp macro="" textlink="">
      <xdr:nvSpPr>
        <xdr:cNvPr id="147" name="Rectangle: Rounded Corners 146">
          <a:extLst>
            <a:ext uri="{FF2B5EF4-FFF2-40B4-BE49-F238E27FC236}">
              <a16:creationId xmlns:a16="http://schemas.microsoft.com/office/drawing/2014/main" id="{262E6436-5866-4BD1-83A6-F16DFEF06B81}"/>
            </a:ext>
          </a:extLst>
        </xdr:cNvPr>
        <xdr:cNvSpPr/>
      </xdr:nvSpPr>
      <xdr:spPr>
        <a:xfrm>
          <a:off x="16487775" y="10210800"/>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Có</a:t>
          </a:r>
          <a:r>
            <a:rPr lang="en-US" sz="1100" baseline="0">
              <a:solidFill>
                <a:sysClr val="windowText" lastClr="000000"/>
              </a:solidFill>
            </a:rPr>
            <a:t> lợi cho hệ thống</a:t>
          </a:r>
          <a:endParaRPr lang="en-US" sz="1100">
            <a:solidFill>
              <a:sysClr val="windowText" lastClr="000000"/>
            </a:solidFill>
          </a:endParaRPr>
        </a:p>
      </xdr:txBody>
    </xdr:sp>
    <xdr:clientData/>
  </xdr:twoCellAnchor>
  <xdr:twoCellAnchor>
    <xdr:from>
      <xdr:col>27</xdr:col>
      <xdr:colOff>38100</xdr:colOff>
      <xdr:row>188</xdr:row>
      <xdr:rowOff>152400</xdr:rowOff>
    </xdr:from>
    <xdr:to>
      <xdr:col>29</xdr:col>
      <xdr:colOff>0</xdr:colOff>
      <xdr:row>193</xdr:row>
      <xdr:rowOff>114300</xdr:rowOff>
    </xdr:to>
    <xdr:sp macro="" textlink="">
      <xdr:nvSpPr>
        <xdr:cNvPr id="148" name="Rectangle: Rounded Corners 147">
          <a:extLst>
            <a:ext uri="{FF2B5EF4-FFF2-40B4-BE49-F238E27FC236}">
              <a16:creationId xmlns:a16="http://schemas.microsoft.com/office/drawing/2014/main" id="{AA81BC05-A256-4B87-AA24-17CCF451BAF2}"/>
            </a:ext>
          </a:extLst>
        </xdr:cNvPr>
        <xdr:cNvSpPr/>
      </xdr:nvSpPr>
      <xdr:spPr>
        <a:xfrm>
          <a:off x="16497300" y="11601450"/>
          <a:ext cx="1181100"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Player có</a:t>
          </a:r>
          <a:r>
            <a:rPr lang="en-US" sz="1100" baseline="0">
              <a:solidFill>
                <a:sysClr val="windowText" lastClr="000000"/>
              </a:solidFill>
            </a:rPr>
            <a:t> thêm cảm giác tiếc nuối. Ăn thua</a:t>
          </a:r>
          <a:endParaRPr lang="en-US" sz="1100">
            <a:solidFill>
              <a:sysClr val="windowText" lastClr="000000"/>
            </a:solidFill>
          </a:endParaRPr>
        </a:p>
      </xdr:txBody>
    </xdr:sp>
    <xdr:clientData/>
  </xdr:twoCellAnchor>
  <xdr:twoCellAnchor>
    <xdr:from>
      <xdr:col>29</xdr:col>
      <xdr:colOff>457200</xdr:colOff>
      <xdr:row>188</xdr:row>
      <xdr:rowOff>154081</xdr:rowOff>
    </xdr:from>
    <xdr:to>
      <xdr:col>31</xdr:col>
      <xdr:colOff>419100</xdr:colOff>
      <xdr:row>193</xdr:row>
      <xdr:rowOff>115981</xdr:rowOff>
    </xdr:to>
    <xdr:sp macro="" textlink="">
      <xdr:nvSpPr>
        <xdr:cNvPr id="149" name="Rectangle: Rounded Corners 148">
          <a:extLst>
            <a:ext uri="{FF2B5EF4-FFF2-40B4-BE49-F238E27FC236}">
              <a16:creationId xmlns:a16="http://schemas.microsoft.com/office/drawing/2014/main" id="{F6D833C3-BF2E-D73F-C15B-D189FA0845ED}"/>
            </a:ext>
          </a:extLst>
        </xdr:cNvPr>
        <xdr:cNvSpPr/>
      </xdr:nvSpPr>
      <xdr:spPr>
        <a:xfrm>
          <a:off x="18005612" y="11606493"/>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Tiếc</a:t>
          </a:r>
          <a:r>
            <a:rPr lang="en-US" sz="1100" baseline="0">
              <a:solidFill>
                <a:sysClr val="windowText" lastClr="000000"/>
              </a:solidFill>
            </a:rPr>
            <a:t> vì ko được top 1 và tiếc do Bet</a:t>
          </a:r>
          <a:endParaRPr lang="en-US" sz="1100">
            <a:solidFill>
              <a:sysClr val="windowText" lastClr="000000"/>
            </a:solidFill>
          </a:endParaRPr>
        </a:p>
      </xdr:txBody>
    </xdr:sp>
    <xdr:clientData/>
  </xdr:twoCellAnchor>
  <xdr:twoCellAnchor>
    <xdr:from>
      <xdr:col>32</xdr:col>
      <xdr:colOff>290232</xdr:colOff>
      <xdr:row>188</xdr:row>
      <xdr:rowOff>157442</xdr:rowOff>
    </xdr:from>
    <xdr:to>
      <xdr:col>34</xdr:col>
      <xdr:colOff>252132</xdr:colOff>
      <xdr:row>193</xdr:row>
      <xdr:rowOff>119342</xdr:rowOff>
    </xdr:to>
    <xdr:sp macro="" textlink="">
      <xdr:nvSpPr>
        <xdr:cNvPr id="150" name="Rectangle: Rounded Corners 149">
          <a:extLst>
            <a:ext uri="{FF2B5EF4-FFF2-40B4-BE49-F238E27FC236}">
              <a16:creationId xmlns:a16="http://schemas.microsoft.com/office/drawing/2014/main" id="{480E5645-6AB7-C3C2-EA3F-2895DF981F13}"/>
            </a:ext>
          </a:extLst>
        </xdr:cNvPr>
        <xdr:cNvSpPr/>
      </xdr:nvSpPr>
      <xdr:spPr>
        <a:xfrm>
          <a:off x="19653997" y="11609854"/>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Tiếp</a:t>
          </a:r>
          <a:r>
            <a:rPr lang="en-US" sz="1100" baseline="0">
              <a:solidFill>
                <a:sysClr val="windowText" lastClr="000000"/>
              </a:solidFill>
            </a:rPr>
            <a:t> tục tham gia Tournament tiếp theo</a:t>
          </a:r>
          <a:endParaRPr lang="en-US" sz="1100">
            <a:solidFill>
              <a:sysClr val="windowText" lastClr="000000"/>
            </a:solidFill>
          </a:endParaRPr>
        </a:p>
      </xdr:txBody>
    </xdr:sp>
    <xdr:clientData/>
  </xdr:twoCellAnchor>
  <xdr:twoCellAnchor>
    <xdr:from>
      <xdr:col>18</xdr:col>
      <xdr:colOff>28575</xdr:colOff>
      <xdr:row>186</xdr:row>
      <xdr:rowOff>142875</xdr:rowOff>
    </xdr:from>
    <xdr:to>
      <xdr:col>19</xdr:col>
      <xdr:colOff>600075</xdr:colOff>
      <xdr:row>191</xdr:row>
      <xdr:rowOff>104775</xdr:rowOff>
    </xdr:to>
    <xdr:sp macro="" textlink="">
      <xdr:nvSpPr>
        <xdr:cNvPr id="152" name="Rectangle: Rounded Corners 151">
          <a:extLst>
            <a:ext uri="{FF2B5EF4-FFF2-40B4-BE49-F238E27FC236}">
              <a16:creationId xmlns:a16="http://schemas.microsoft.com/office/drawing/2014/main" id="{0BBE824E-778B-7C6D-6689-AC33F589A496}"/>
            </a:ext>
          </a:extLst>
        </xdr:cNvPr>
        <xdr:cNvSpPr/>
      </xdr:nvSpPr>
      <xdr:spPr>
        <a:xfrm>
          <a:off x="11001375" y="11210925"/>
          <a:ext cx="1181100" cy="914400"/>
        </a:xfrm>
        <a:prstGeom prst="roundRect">
          <a:avLst/>
        </a:prstGeom>
        <a:solidFill>
          <a:srgbClr val="00B0F0"/>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Mở</a:t>
          </a:r>
          <a:r>
            <a:rPr lang="en-US" sz="1100" baseline="0">
              <a:solidFill>
                <a:sysClr val="windowText" lastClr="000000"/>
              </a:solidFill>
            </a:rPr>
            <a:t> Bet trước khi bắt đầu round 3</a:t>
          </a:r>
          <a:endParaRPr lang="en-US" sz="1100">
            <a:solidFill>
              <a:sysClr val="windowText" lastClr="000000"/>
            </a:solidFill>
          </a:endParaRPr>
        </a:p>
      </xdr:txBody>
    </xdr:sp>
    <xdr:clientData/>
  </xdr:twoCellAnchor>
  <xdr:twoCellAnchor>
    <xdr:from>
      <xdr:col>17</xdr:col>
      <xdr:colOff>0</xdr:colOff>
      <xdr:row>184</xdr:row>
      <xdr:rowOff>148319</xdr:rowOff>
    </xdr:from>
    <xdr:to>
      <xdr:col>18</xdr:col>
      <xdr:colOff>28575</xdr:colOff>
      <xdr:row>189</xdr:row>
      <xdr:rowOff>31297</xdr:rowOff>
    </xdr:to>
    <xdr:cxnSp macro="">
      <xdr:nvCxnSpPr>
        <xdr:cNvPr id="154" name="Connector: Elbow 153">
          <a:extLst>
            <a:ext uri="{FF2B5EF4-FFF2-40B4-BE49-F238E27FC236}">
              <a16:creationId xmlns:a16="http://schemas.microsoft.com/office/drawing/2014/main" id="{95B953E0-C510-4506-BD7E-E2982043B836}"/>
            </a:ext>
          </a:extLst>
        </xdr:cNvPr>
        <xdr:cNvCxnSpPr>
          <a:stCxn id="120" idx="3"/>
          <a:endCxn id="152" idx="1"/>
        </xdr:cNvCxnSpPr>
      </xdr:nvCxnSpPr>
      <xdr:spPr>
        <a:xfrm>
          <a:off x="10363200" y="10533290"/>
          <a:ext cx="638175" cy="808264"/>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600075</xdr:colOff>
      <xdr:row>179</xdr:row>
      <xdr:rowOff>182336</xdr:rowOff>
    </xdr:from>
    <xdr:to>
      <xdr:col>24</xdr:col>
      <xdr:colOff>38100</xdr:colOff>
      <xdr:row>186</xdr:row>
      <xdr:rowOff>85725</xdr:rowOff>
    </xdr:to>
    <xdr:cxnSp macro="">
      <xdr:nvCxnSpPr>
        <xdr:cNvPr id="158" name="Connector: Elbow 157">
          <a:extLst>
            <a:ext uri="{FF2B5EF4-FFF2-40B4-BE49-F238E27FC236}">
              <a16:creationId xmlns:a16="http://schemas.microsoft.com/office/drawing/2014/main" id="{D9343C37-A86F-4C8B-9C1F-BFA12DC20429}"/>
            </a:ext>
          </a:extLst>
        </xdr:cNvPr>
        <xdr:cNvCxnSpPr>
          <a:stCxn id="132" idx="3"/>
          <a:endCxn id="146" idx="1"/>
        </xdr:cNvCxnSpPr>
      </xdr:nvCxnSpPr>
      <xdr:spPr>
        <a:xfrm>
          <a:off x="14011275" y="9642022"/>
          <a:ext cx="657225" cy="1198789"/>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600075</xdr:colOff>
      <xdr:row>175</xdr:row>
      <xdr:rowOff>104775</xdr:rowOff>
    </xdr:from>
    <xdr:to>
      <xdr:col>24</xdr:col>
      <xdr:colOff>38100</xdr:colOff>
      <xdr:row>179</xdr:row>
      <xdr:rowOff>182336</xdr:rowOff>
    </xdr:to>
    <xdr:cxnSp macro="">
      <xdr:nvCxnSpPr>
        <xdr:cNvPr id="162" name="Connector: Elbow 161">
          <a:extLst>
            <a:ext uri="{FF2B5EF4-FFF2-40B4-BE49-F238E27FC236}">
              <a16:creationId xmlns:a16="http://schemas.microsoft.com/office/drawing/2014/main" id="{FDBFD895-67B5-4950-8419-CA39B5708EB4}"/>
            </a:ext>
          </a:extLst>
        </xdr:cNvPr>
        <xdr:cNvCxnSpPr>
          <a:stCxn id="132" idx="3"/>
          <a:endCxn id="145" idx="1"/>
        </xdr:cNvCxnSpPr>
      </xdr:nvCxnSpPr>
      <xdr:spPr>
        <a:xfrm flipV="1">
          <a:off x="14011275" y="8824232"/>
          <a:ext cx="657225" cy="817790"/>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0</xdr:colOff>
      <xdr:row>183</xdr:row>
      <xdr:rowOff>171450</xdr:rowOff>
    </xdr:from>
    <xdr:to>
      <xdr:col>27</xdr:col>
      <xdr:colOff>28575</xdr:colOff>
      <xdr:row>186</xdr:row>
      <xdr:rowOff>85725</xdr:rowOff>
    </xdr:to>
    <xdr:cxnSp macro="">
      <xdr:nvCxnSpPr>
        <xdr:cNvPr id="166" name="Connector: Elbow 165">
          <a:extLst>
            <a:ext uri="{FF2B5EF4-FFF2-40B4-BE49-F238E27FC236}">
              <a16:creationId xmlns:a16="http://schemas.microsoft.com/office/drawing/2014/main" id="{08C5BE23-D381-406F-A249-E93878919D9D}"/>
            </a:ext>
          </a:extLst>
        </xdr:cNvPr>
        <xdr:cNvCxnSpPr>
          <a:stCxn id="146" idx="3"/>
          <a:endCxn id="147" idx="1"/>
        </xdr:cNvCxnSpPr>
      </xdr:nvCxnSpPr>
      <xdr:spPr>
        <a:xfrm flipV="1">
          <a:off x="15849600" y="10668000"/>
          <a:ext cx="638175" cy="485775"/>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0</xdr:colOff>
      <xdr:row>186</xdr:row>
      <xdr:rowOff>85725</xdr:rowOff>
    </xdr:from>
    <xdr:to>
      <xdr:col>27</xdr:col>
      <xdr:colOff>38100</xdr:colOff>
      <xdr:row>191</xdr:row>
      <xdr:rowOff>38100</xdr:rowOff>
    </xdr:to>
    <xdr:cxnSp macro="">
      <xdr:nvCxnSpPr>
        <xdr:cNvPr id="169" name="Connector: Elbow 168">
          <a:extLst>
            <a:ext uri="{FF2B5EF4-FFF2-40B4-BE49-F238E27FC236}">
              <a16:creationId xmlns:a16="http://schemas.microsoft.com/office/drawing/2014/main" id="{9CFE49CE-A1B8-43E5-8076-7E0F4BE6809D}"/>
            </a:ext>
          </a:extLst>
        </xdr:cNvPr>
        <xdr:cNvCxnSpPr>
          <a:stCxn id="146" idx="3"/>
          <a:endCxn id="148" idx="1"/>
        </xdr:cNvCxnSpPr>
      </xdr:nvCxnSpPr>
      <xdr:spPr>
        <a:xfrm>
          <a:off x="15733059" y="11157137"/>
          <a:ext cx="643217" cy="904875"/>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0</xdr:colOff>
      <xdr:row>191</xdr:row>
      <xdr:rowOff>38100</xdr:rowOff>
    </xdr:from>
    <xdr:to>
      <xdr:col>29</xdr:col>
      <xdr:colOff>457200</xdr:colOff>
      <xdr:row>191</xdr:row>
      <xdr:rowOff>39781</xdr:rowOff>
    </xdr:to>
    <xdr:cxnSp macro="">
      <xdr:nvCxnSpPr>
        <xdr:cNvPr id="172" name="Straight Arrow Connector 171">
          <a:extLst>
            <a:ext uri="{FF2B5EF4-FFF2-40B4-BE49-F238E27FC236}">
              <a16:creationId xmlns:a16="http://schemas.microsoft.com/office/drawing/2014/main" id="{A4DCD241-C09D-4AFC-B71F-4311C05E9EE6}"/>
            </a:ext>
          </a:extLst>
        </xdr:cNvPr>
        <xdr:cNvCxnSpPr>
          <a:stCxn id="148" idx="3"/>
          <a:endCxn id="149" idx="1"/>
        </xdr:cNvCxnSpPr>
      </xdr:nvCxnSpPr>
      <xdr:spPr>
        <a:xfrm>
          <a:off x="17548412" y="12062012"/>
          <a:ext cx="457200" cy="1681"/>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419100</xdr:colOff>
      <xdr:row>191</xdr:row>
      <xdr:rowOff>39781</xdr:rowOff>
    </xdr:from>
    <xdr:to>
      <xdr:col>32</xdr:col>
      <xdr:colOff>290232</xdr:colOff>
      <xdr:row>191</xdr:row>
      <xdr:rowOff>43142</xdr:rowOff>
    </xdr:to>
    <xdr:cxnSp macro="">
      <xdr:nvCxnSpPr>
        <xdr:cNvPr id="175" name="Straight Arrow Connector 174">
          <a:extLst>
            <a:ext uri="{FF2B5EF4-FFF2-40B4-BE49-F238E27FC236}">
              <a16:creationId xmlns:a16="http://schemas.microsoft.com/office/drawing/2014/main" id="{24C48CEC-045A-458D-8F96-0E689D8BBBFA}"/>
            </a:ext>
          </a:extLst>
        </xdr:cNvPr>
        <xdr:cNvCxnSpPr>
          <a:stCxn id="149" idx="3"/>
          <a:endCxn id="150" idx="1"/>
        </xdr:cNvCxnSpPr>
      </xdr:nvCxnSpPr>
      <xdr:spPr>
        <a:xfrm>
          <a:off x="19177747" y="12063693"/>
          <a:ext cx="476250" cy="3361"/>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0</xdr:colOff>
      <xdr:row>175</xdr:row>
      <xdr:rowOff>104775</xdr:rowOff>
    </xdr:from>
    <xdr:to>
      <xdr:col>26</xdr:col>
      <xdr:colOff>590550</xdr:colOff>
      <xdr:row>175</xdr:row>
      <xdr:rowOff>113179</xdr:rowOff>
    </xdr:to>
    <xdr:cxnSp macro="">
      <xdr:nvCxnSpPr>
        <xdr:cNvPr id="179" name="Straight Arrow Connector 178">
          <a:extLst>
            <a:ext uri="{FF2B5EF4-FFF2-40B4-BE49-F238E27FC236}">
              <a16:creationId xmlns:a16="http://schemas.microsoft.com/office/drawing/2014/main" id="{B57BEB59-91A0-486B-9885-74E8938E5A62}"/>
            </a:ext>
          </a:extLst>
        </xdr:cNvPr>
        <xdr:cNvCxnSpPr>
          <a:stCxn id="145" idx="3"/>
          <a:endCxn id="140" idx="1"/>
        </xdr:cNvCxnSpPr>
      </xdr:nvCxnSpPr>
      <xdr:spPr>
        <a:xfrm>
          <a:off x="15733059" y="9080687"/>
          <a:ext cx="590550" cy="8404"/>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498102</xdr:colOff>
      <xdr:row>200</xdr:row>
      <xdr:rowOff>17929</xdr:rowOff>
    </xdr:from>
    <xdr:to>
      <xdr:col>22</xdr:col>
      <xdr:colOff>460002</xdr:colOff>
      <xdr:row>204</xdr:row>
      <xdr:rowOff>170329</xdr:rowOff>
    </xdr:to>
    <xdr:sp macro="" textlink="">
      <xdr:nvSpPr>
        <xdr:cNvPr id="183" name="Rectangle: Rounded Corners 182">
          <a:extLst>
            <a:ext uri="{FF2B5EF4-FFF2-40B4-BE49-F238E27FC236}">
              <a16:creationId xmlns:a16="http://schemas.microsoft.com/office/drawing/2014/main" id="{60752280-BFF0-9DA1-BED0-5AEC9B551FD4}"/>
            </a:ext>
          </a:extLst>
        </xdr:cNvPr>
        <xdr:cNvSpPr/>
      </xdr:nvSpPr>
      <xdr:spPr>
        <a:xfrm>
          <a:off x="12600455" y="13756341"/>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Không</a:t>
          </a:r>
          <a:r>
            <a:rPr lang="en-US" sz="1100" baseline="0">
              <a:solidFill>
                <a:sysClr val="windowText" lastClr="000000"/>
              </a:solidFill>
            </a:rPr>
            <a:t> yêu cầu Entry Condition quá phức tạp</a:t>
          </a:r>
          <a:endParaRPr lang="en-US" sz="1100">
            <a:solidFill>
              <a:sysClr val="windowText" lastClr="000000"/>
            </a:solidFill>
          </a:endParaRPr>
        </a:p>
      </xdr:txBody>
    </xdr:sp>
    <xdr:clientData/>
  </xdr:twoCellAnchor>
  <xdr:twoCellAnchor>
    <xdr:from>
      <xdr:col>23</xdr:col>
      <xdr:colOff>594472</xdr:colOff>
      <xdr:row>197</xdr:row>
      <xdr:rowOff>181534</xdr:rowOff>
    </xdr:from>
    <xdr:to>
      <xdr:col>25</xdr:col>
      <xdr:colOff>556372</xdr:colOff>
      <xdr:row>202</xdr:row>
      <xdr:rowOff>143434</xdr:rowOff>
    </xdr:to>
    <xdr:sp macro="" textlink="">
      <xdr:nvSpPr>
        <xdr:cNvPr id="184" name="Rectangle: Rounded Corners 183">
          <a:extLst>
            <a:ext uri="{FF2B5EF4-FFF2-40B4-BE49-F238E27FC236}">
              <a16:creationId xmlns:a16="http://schemas.microsoft.com/office/drawing/2014/main" id="{1E49F655-5117-40D5-8E51-716311D59A4B}"/>
            </a:ext>
          </a:extLst>
        </xdr:cNvPr>
        <xdr:cNvSpPr/>
      </xdr:nvSpPr>
      <xdr:spPr>
        <a:xfrm>
          <a:off x="14512178" y="13348446"/>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ePoint</a:t>
          </a:r>
          <a:endParaRPr lang="en-US" sz="1100">
            <a:solidFill>
              <a:sysClr val="windowText" lastClr="000000"/>
            </a:solidFill>
          </a:endParaRPr>
        </a:p>
      </xdr:txBody>
    </xdr:sp>
    <xdr:clientData/>
  </xdr:twoCellAnchor>
  <xdr:twoCellAnchor>
    <xdr:from>
      <xdr:col>23</xdr:col>
      <xdr:colOff>578785</xdr:colOff>
      <xdr:row>203</xdr:row>
      <xdr:rowOff>64994</xdr:rowOff>
    </xdr:from>
    <xdr:to>
      <xdr:col>25</xdr:col>
      <xdr:colOff>540685</xdr:colOff>
      <xdr:row>208</xdr:row>
      <xdr:rowOff>26894</xdr:rowOff>
    </xdr:to>
    <xdr:sp macro="" textlink="">
      <xdr:nvSpPr>
        <xdr:cNvPr id="185" name="Rectangle: Rounded Corners 184">
          <a:extLst>
            <a:ext uri="{FF2B5EF4-FFF2-40B4-BE49-F238E27FC236}">
              <a16:creationId xmlns:a16="http://schemas.microsoft.com/office/drawing/2014/main" id="{E85B9522-0201-D742-F970-2BAFC25086A9}"/>
            </a:ext>
          </a:extLst>
        </xdr:cNvPr>
        <xdr:cNvSpPr/>
      </xdr:nvSpPr>
      <xdr:spPr>
        <a:xfrm>
          <a:off x="14496491" y="14374906"/>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Current Rank (Trophy Rank)</a:t>
          </a:r>
          <a:endParaRPr lang="en-US" sz="1100">
            <a:solidFill>
              <a:sysClr val="windowText" lastClr="000000"/>
            </a:solidFill>
          </a:endParaRPr>
        </a:p>
      </xdr:txBody>
    </xdr:sp>
    <xdr:clientData/>
  </xdr:twoCellAnchor>
  <xdr:twoCellAnchor>
    <xdr:from>
      <xdr:col>16</xdr:col>
      <xdr:colOff>428625</xdr:colOff>
      <xdr:row>202</xdr:row>
      <xdr:rowOff>85725</xdr:rowOff>
    </xdr:from>
    <xdr:to>
      <xdr:col>17</xdr:col>
      <xdr:colOff>513790</xdr:colOff>
      <xdr:row>202</xdr:row>
      <xdr:rowOff>87406</xdr:rowOff>
    </xdr:to>
    <xdr:cxnSp macro="">
      <xdr:nvCxnSpPr>
        <xdr:cNvPr id="186" name="Straight Arrow Connector 185">
          <a:extLst>
            <a:ext uri="{FF2B5EF4-FFF2-40B4-BE49-F238E27FC236}">
              <a16:creationId xmlns:a16="http://schemas.microsoft.com/office/drawing/2014/main" id="{E0075BDD-182A-4109-B18B-26B9E47030FD}"/>
            </a:ext>
          </a:extLst>
        </xdr:cNvPr>
        <xdr:cNvCxnSpPr>
          <a:stCxn id="56" idx="3"/>
          <a:endCxn id="62" idx="1"/>
        </xdr:cNvCxnSpPr>
      </xdr:nvCxnSpPr>
      <xdr:spPr>
        <a:xfrm>
          <a:off x="10110507" y="14205137"/>
          <a:ext cx="690283" cy="1681"/>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475690</xdr:colOff>
      <xdr:row>202</xdr:row>
      <xdr:rowOff>87406</xdr:rowOff>
    </xdr:from>
    <xdr:to>
      <xdr:col>20</xdr:col>
      <xdr:colOff>498102</xdr:colOff>
      <xdr:row>202</xdr:row>
      <xdr:rowOff>94129</xdr:rowOff>
    </xdr:to>
    <xdr:cxnSp macro="">
      <xdr:nvCxnSpPr>
        <xdr:cNvPr id="190" name="Straight Arrow Connector 189">
          <a:extLst>
            <a:ext uri="{FF2B5EF4-FFF2-40B4-BE49-F238E27FC236}">
              <a16:creationId xmlns:a16="http://schemas.microsoft.com/office/drawing/2014/main" id="{23244D03-D985-4B61-9304-B742C1D54BB3}"/>
            </a:ext>
          </a:extLst>
        </xdr:cNvPr>
        <xdr:cNvCxnSpPr>
          <a:stCxn id="62" idx="3"/>
          <a:endCxn id="183" idx="1"/>
        </xdr:cNvCxnSpPr>
      </xdr:nvCxnSpPr>
      <xdr:spPr>
        <a:xfrm>
          <a:off x="11972925" y="14206818"/>
          <a:ext cx="627530" cy="6723"/>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460002</xdr:colOff>
      <xdr:row>202</xdr:row>
      <xdr:rowOff>94129</xdr:rowOff>
    </xdr:from>
    <xdr:to>
      <xdr:col>23</xdr:col>
      <xdr:colOff>578785</xdr:colOff>
      <xdr:row>205</xdr:row>
      <xdr:rowOff>141194</xdr:rowOff>
    </xdr:to>
    <xdr:cxnSp macro="">
      <xdr:nvCxnSpPr>
        <xdr:cNvPr id="193" name="Connector: Elbow 192">
          <a:extLst>
            <a:ext uri="{FF2B5EF4-FFF2-40B4-BE49-F238E27FC236}">
              <a16:creationId xmlns:a16="http://schemas.microsoft.com/office/drawing/2014/main" id="{18BC93A1-55A7-4A46-B891-D08C921D83B4}"/>
            </a:ext>
          </a:extLst>
        </xdr:cNvPr>
        <xdr:cNvCxnSpPr>
          <a:stCxn id="183" idx="3"/>
          <a:endCxn id="185" idx="1"/>
        </xdr:cNvCxnSpPr>
      </xdr:nvCxnSpPr>
      <xdr:spPr>
        <a:xfrm>
          <a:off x="13772590" y="14213541"/>
          <a:ext cx="723901" cy="618565"/>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460002</xdr:colOff>
      <xdr:row>200</xdr:row>
      <xdr:rowOff>67234</xdr:rowOff>
    </xdr:from>
    <xdr:to>
      <xdr:col>23</xdr:col>
      <xdr:colOff>594472</xdr:colOff>
      <xdr:row>202</xdr:row>
      <xdr:rowOff>94129</xdr:rowOff>
    </xdr:to>
    <xdr:cxnSp macro="">
      <xdr:nvCxnSpPr>
        <xdr:cNvPr id="196" name="Connector: Elbow 195">
          <a:extLst>
            <a:ext uri="{FF2B5EF4-FFF2-40B4-BE49-F238E27FC236}">
              <a16:creationId xmlns:a16="http://schemas.microsoft.com/office/drawing/2014/main" id="{A7413770-9243-4F47-A452-229B3193A361}"/>
            </a:ext>
          </a:extLst>
        </xdr:cNvPr>
        <xdr:cNvCxnSpPr>
          <a:stCxn id="183" idx="3"/>
          <a:endCxn id="184" idx="1"/>
        </xdr:cNvCxnSpPr>
      </xdr:nvCxnSpPr>
      <xdr:spPr>
        <a:xfrm flipV="1">
          <a:off x="13772590" y="13805646"/>
          <a:ext cx="739588" cy="407895"/>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7284</xdr:colOff>
      <xdr:row>209</xdr:row>
      <xdr:rowOff>188256</xdr:rowOff>
    </xdr:from>
    <xdr:to>
      <xdr:col>24</xdr:col>
      <xdr:colOff>574301</xdr:colOff>
      <xdr:row>214</xdr:row>
      <xdr:rowOff>150156</xdr:rowOff>
    </xdr:to>
    <xdr:sp macro="" textlink="">
      <xdr:nvSpPr>
        <xdr:cNvPr id="199" name="Rectangle: Rounded Corners 198">
          <a:extLst>
            <a:ext uri="{FF2B5EF4-FFF2-40B4-BE49-F238E27FC236}">
              <a16:creationId xmlns:a16="http://schemas.microsoft.com/office/drawing/2014/main" id="{52C73719-3844-4AF1-BB17-F88DA787CAD8}"/>
            </a:ext>
          </a:extLst>
        </xdr:cNvPr>
        <xdr:cNvSpPr/>
      </xdr:nvSpPr>
      <xdr:spPr>
        <a:xfrm>
          <a:off x="13924990" y="15641168"/>
          <a:ext cx="1172135" cy="914400"/>
        </a:xfrm>
        <a:prstGeom prst="roundRect">
          <a:avLst/>
        </a:prstGeom>
        <a:solidFill>
          <a:srgbClr val="00B0F0"/>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Là cách kiếm lợi nhuận cơ bản nhất của game</a:t>
          </a:r>
          <a:endParaRPr lang="en-US" sz="1100">
            <a:solidFill>
              <a:sysClr val="windowText" lastClr="000000"/>
            </a:solidFill>
          </a:endParaRPr>
        </a:p>
      </xdr:txBody>
    </xdr:sp>
    <xdr:clientData/>
  </xdr:twoCellAnchor>
  <xdr:twoCellAnchor>
    <xdr:from>
      <xdr:col>21</xdr:col>
      <xdr:colOff>479052</xdr:colOff>
      <xdr:row>204</xdr:row>
      <xdr:rowOff>170328</xdr:rowOff>
    </xdr:from>
    <xdr:to>
      <xdr:col>23</xdr:col>
      <xdr:colOff>7284</xdr:colOff>
      <xdr:row>212</xdr:row>
      <xdr:rowOff>73955</xdr:rowOff>
    </xdr:to>
    <xdr:cxnSp macro="">
      <xdr:nvCxnSpPr>
        <xdr:cNvPr id="200" name="Connector: Elbow 199">
          <a:extLst>
            <a:ext uri="{FF2B5EF4-FFF2-40B4-BE49-F238E27FC236}">
              <a16:creationId xmlns:a16="http://schemas.microsoft.com/office/drawing/2014/main" id="{5A7136B1-1460-4DFA-B1CE-7116A2D2523F}"/>
            </a:ext>
          </a:extLst>
        </xdr:cNvPr>
        <xdr:cNvCxnSpPr>
          <a:stCxn id="183" idx="2"/>
          <a:endCxn id="199" idx="1"/>
        </xdr:cNvCxnSpPr>
      </xdr:nvCxnSpPr>
      <xdr:spPr>
        <a:xfrm rot="16200000" flipH="1">
          <a:off x="12841943" y="15015320"/>
          <a:ext cx="1427627" cy="738467"/>
        </a:xfrm>
        <a:prstGeom prst="bentConnector2">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58832</xdr:colOff>
      <xdr:row>210</xdr:row>
      <xdr:rowOff>4483</xdr:rowOff>
    </xdr:from>
    <xdr:to>
      <xdr:col>28</xdr:col>
      <xdr:colOff>20732</xdr:colOff>
      <xdr:row>214</xdr:row>
      <xdr:rowOff>156883</xdr:rowOff>
    </xdr:to>
    <xdr:sp macro="" textlink="">
      <xdr:nvSpPr>
        <xdr:cNvPr id="204" name="Rectangle: Rounded Corners 203">
          <a:extLst>
            <a:ext uri="{FF2B5EF4-FFF2-40B4-BE49-F238E27FC236}">
              <a16:creationId xmlns:a16="http://schemas.microsoft.com/office/drawing/2014/main" id="{7D108A6F-D7A9-0323-445D-6222AA2740DA}"/>
            </a:ext>
          </a:extLst>
        </xdr:cNvPr>
        <xdr:cNvSpPr/>
      </xdr:nvSpPr>
      <xdr:spPr>
        <a:xfrm>
          <a:off x="15791891" y="15647895"/>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Không nên gây khó khăn</a:t>
          </a:r>
          <a:endParaRPr lang="en-US" sz="1100">
            <a:solidFill>
              <a:sysClr val="windowText" lastClr="000000"/>
            </a:solidFill>
          </a:endParaRPr>
        </a:p>
      </xdr:txBody>
    </xdr:sp>
    <xdr:clientData/>
  </xdr:twoCellAnchor>
  <xdr:twoCellAnchor>
    <xdr:from>
      <xdr:col>26</xdr:col>
      <xdr:colOff>54350</xdr:colOff>
      <xdr:row>216</xdr:row>
      <xdr:rowOff>89648</xdr:rowOff>
    </xdr:from>
    <xdr:to>
      <xdr:col>28</xdr:col>
      <xdr:colOff>16250</xdr:colOff>
      <xdr:row>221</xdr:row>
      <xdr:rowOff>51548</xdr:rowOff>
    </xdr:to>
    <xdr:sp macro="" textlink="">
      <xdr:nvSpPr>
        <xdr:cNvPr id="205" name="Rectangle: Rounded Corners 204">
          <a:extLst>
            <a:ext uri="{FF2B5EF4-FFF2-40B4-BE49-F238E27FC236}">
              <a16:creationId xmlns:a16="http://schemas.microsoft.com/office/drawing/2014/main" id="{7D7D5256-FB14-8FDF-4869-01E17C6C79C2}"/>
            </a:ext>
          </a:extLst>
        </xdr:cNvPr>
        <xdr:cNvSpPr/>
      </xdr:nvSpPr>
      <xdr:spPr>
        <a:xfrm>
          <a:off x="15787409" y="16876060"/>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User có thể quay lại chơi bất kì lúc nào</a:t>
          </a:r>
          <a:endParaRPr lang="en-US" sz="1100">
            <a:solidFill>
              <a:sysClr val="windowText" lastClr="000000"/>
            </a:solidFill>
          </a:endParaRPr>
        </a:p>
      </xdr:txBody>
    </xdr:sp>
    <xdr:clientData/>
  </xdr:twoCellAnchor>
  <xdr:twoCellAnchor>
    <xdr:from>
      <xdr:col>26</xdr:col>
      <xdr:colOff>61074</xdr:colOff>
      <xdr:row>223</xdr:row>
      <xdr:rowOff>62754</xdr:rowOff>
    </xdr:from>
    <xdr:to>
      <xdr:col>28</xdr:col>
      <xdr:colOff>22974</xdr:colOff>
      <xdr:row>228</xdr:row>
      <xdr:rowOff>24654</xdr:rowOff>
    </xdr:to>
    <xdr:sp macro="" textlink="">
      <xdr:nvSpPr>
        <xdr:cNvPr id="206" name="Rectangle: Rounded Corners 205">
          <a:extLst>
            <a:ext uri="{FF2B5EF4-FFF2-40B4-BE49-F238E27FC236}">
              <a16:creationId xmlns:a16="http://schemas.microsoft.com/office/drawing/2014/main" id="{E314725E-65C2-9644-0247-CB321D4FAD2B}"/>
            </a:ext>
          </a:extLst>
        </xdr:cNvPr>
        <xdr:cNvSpPr/>
      </xdr:nvSpPr>
      <xdr:spPr>
        <a:xfrm>
          <a:off x="15794133" y="18182666"/>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Duy trì routinely</a:t>
          </a:r>
          <a:endParaRPr lang="en-US" sz="1100">
            <a:solidFill>
              <a:sysClr val="windowText" lastClr="000000"/>
            </a:solidFill>
          </a:endParaRPr>
        </a:p>
      </xdr:txBody>
    </xdr:sp>
    <xdr:clientData/>
  </xdr:twoCellAnchor>
  <xdr:twoCellAnchor>
    <xdr:from>
      <xdr:col>24</xdr:col>
      <xdr:colOff>574301</xdr:colOff>
      <xdr:row>212</xdr:row>
      <xdr:rowOff>73956</xdr:rowOff>
    </xdr:from>
    <xdr:to>
      <xdr:col>26</xdr:col>
      <xdr:colOff>58832</xdr:colOff>
      <xdr:row>212</xdr:row>
      <xdr:rowOff>80683</xdr:rowOff>
    </xdr:to>
    <xdr:cxnSp macro="">
      <xdr:nvCxnSpPr>
        <xdr:cNvPr id="207" name="Connector: Elbow 206">
          <a:extLst>
            <a:ext uri="{FF2B5EF4-FFF2-40B4-BE49-F238E27FC236}">
              <a16:creationId xmlns:a16="http://schemas.microsoft.com/office/drawing/2014/main" id="{F0A9EB97-C782-479A-906F-92D8C8704F22}"/>
            </a:ext>
          </a:extLst>
        </xdr:cNvPr>
        <xdr:cNvCxnSpPr>
          <a:stCxn id="199" idx="3"/>
          <a:endCxn id="204" idx="1"/>
        </xdr:cNvCxnSpPr>
      </xdr:nvCxnSpPr>
      <xdr:spPr>
        <a:xfrm>
          <a:off x="15097125" y="16098368"/>
          <a:ext cx="694766" cy="6727"/>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574301</xdr:colOff>
      <xdr:row>212</xdr:row>
      <xdr:rowOff>73956</xdr:rowOff>
    </xdr:from>
    <xdr:to>
      <xdr:col>26</xdr:col>
      <xdr:colOff>54350</xdr:colOff>
      <xdr:row>218</xdr:row>
      <xdr:rowOff>165848</xdr:rowOff>
    </xdr:to>
    <xdr:cxnSp macro="">
      <xdr:nvCxnSpPr>
        <xdr:cNvPr id="210" name="Connector: Elbow 209">
          <a:extLst>
            <a:ext uri="{FF2B5EF4-FFF2-40B4-BE49-F238E27FC236}">
              <a16:creationId xmlns:a16="http://schemas.microsoft.com/office/drawing/2014/main" id="{5950327A-A011-4EC1-93C2-759781048130}"/>
            </a:ext>
          </a:extLst>
        </xdr:cNvPr>
        <xdr:cNvCxnSpPr>
          <a:stCxn id="199" idx="3"/>
          <a:endCxn id="205" idx="1"/>
        </xdr:cNvCxnSpPr>
      </xdr:nvCxnSpPr>
      <xdr:spPr>
        <a:xfrm>
          <a:off x="15097125" y="16098368"/>
          <a:ext cx="690284" cy="1234892"/>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574301</xdr:colOff>
      <xdr:row>212</xdr:row>
      <xdr:rowOff>73956</xdr:rowOff>
    </xdr:from>
    <xdr:to>
      <xdr:col>26</xdr:col>
      <xdr:colOff>61074</xdr:colOff>
      <xdr:row>225</xdr:row>
      <xdr:rowOff>138954</xdr:rowOff>
    </xdr:to>
    <xdr:cxnSp macro="">
      <xdr:nvCxnSpPr>
        <xdr:cNvPr id="214" name="Connector: Elbow 213">
          <a:extLst>
            <a:ext uri="{FF2B5EF4-FFF2-40B4-BE49-F238E27FC236}">
              <a16:creationId xmlns:a16="http://schemas.microsoft.com/office/drawing/2014/main" id="{EDCA8C9E-2460-479F-AC78-0CA9C4099E2D}"/>
            </a:ext>
          </a:extLst>
        </xdr:cNvPr>
        <xdr:cNvCxnSpPr>
          <a:stCxn id="199" idx="3"/>
          <a:endCxn id="206" idx="1"/>
        </xdr:cNvCxnSpPr>
      </xdr:nvCxnSpPr>
      <xdr:spPr>
        <a:xfrm>
          <a:off x="15097125" y="16098368"/>
          <a:ext cx="697008" cy="2541498"/>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16250</xdr:colOff>
      <xdr:row>216</xdr:row>
      <xdr:rowOff>85167</xdr:rowOff>
    </xdr:from>
    <xdr:to>
      <xdr:col>30</xdr:col>
      <xdr:colOff>583268</xdr:colOff>
      <xdr:row>221</xdr:row>
      <xdr:rowOff>47067</xdr:rowOff>
    </xdr:to>
    <xdr:sp macro="" textlink="">
      <xdr:nvSpPr>
        <xdr:cNvPr id="219" name="Rectangle: Rounded Corners 218">
          <a:extLst>
            <a:ext uri="{FF2B5EF4-FFF2-40B4-BE49-F238E27FC236}">
              <a16:creationId xmlns:a16="http://schemas.microsoft.com/office/drawing/2014/main" id="{A904C33A-6C58-4CE2-A7D3-19FACCBBAC83}"/>
            </a:ext>
          </a:extLst>
        </xdr:cNvPr>
        <xdr:cNvSpPr/>
      </xdr:nvSpPr>
      <xdr:spPr>
        <a:xfrm>
          <a:off x="17564662" y="16871579"/>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User hoàn toàn control việc kiếm tiền của bản thân</a:t>
          </a:r>
          <a:endParaRPr lang="en-US" sz="1100">
            <a:solidFill>
              <a:sysClr val="windowText" lastClr="000000"/>
            </a:solidFill>
          </a:endParaRPr>
        </a:p>
      </xdr:txBody>
    </xdr:sp>
    <xdr:clientData/>
  </xdr:twoCellAnchor>
  <xdr:twoCellAnchor>
    <xdr:from>
      <xdr:col>29</xdr:col>
      <xdr:colOff>11768</xdr:colOff>
      <xdr:row>223</xdr:row>
      <xdr:rowOff>58273</xdr:rowOff>
    </xdr:from>
    <xdr:to>
      <xdr:col>30</xdr:col>
      <xdr:colOff>578786</xdr:colOff>
      <xdr:row>228</xdr:row>
      <xdr:rowOff>20173</xdr:rowOff>
    </xdr:to>
    <xdr:sp macro="" textlink="">
      <xdr:nvSpPr>
        <xdr:cNvPr id="220" name="Rectangle: Rounded Corners 219">
          <a:extLst>
            <a:ext uri="{FF2B5EF4-FFF2-40B4-BE49-F238E27FC236}">
              <a16:creationId xmlns:a16="http://schemas.microsoft.com/office/drawing/2014/main" id="{72A6BA8A-3208-4344-A07C-5FBD1C2B6350}"/>
            </a:ext>
          </a:extLst>
        </xdr:cNvPr>
        <xdr:cNvSpPr/>
      </xdr:nvSpPr>
      <xdr:spPr>
        <a:xfrm>
          <a:off x="17560180" y="18178185"/>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Dễ dàng tính toán được nguồn chi và thu</a:t>
          </a:r>
          <a:endParaRPr lang="en-US" sz="1100">
            <a:solidFill>
              <a:sysClr val="windowText" lastClr="000000"/>
            </a:solidFill>
          </a:endParaRPr>
        </a:p>
      </xdr:txBody>
    </xdr:sp>
    <xdr:clientData/>
  </xdr:twoCellAnchor>
  <xdr:twoCellAnchor>
    <xdr:from>
      <xdr:col>28</xdr:col>
      <xdr:colOff>572061</xdr:colOff>
      <xdr:row>210</xdr:row>
      <xdr:rowOff>2243</xdr:rowOff>
    </xdr:from>
    <xdr:to>
      <xdr:col>30</xdr:col>
      <xdr:colOff>533961</xdr:colOff>
      <xdr:row>214</xdr:row>
      <xdr:rowOff>154643</xdr:rowOff>
    </xdr:to>
    <xdr:sp macro="" textlink="">
      <xdr:nvSpPr>
        <xdr:cNvPr id="221" name="Rectangle: Rounded Corners 220">
          <a:extLst>
            <a:ext uri="{FF2B5EF4-FFF2-40B4-BE49-F238E27FC236}">
              <a16:creationId xmlns:a16="http://schemas.microsoft.com/office/drawing/2014/main" id="{802EC811-D912-1613-FEFE-0144926F3BF4}"/>
            </a:ext>
          </a:extLst>
        </xdr:cNvPr>
        <xdr:cNvSpPr/>
      </xdr:nvSpPr>
      <xdr:spPr>
        <a:xfrm>
          <a:off x="17515355" y="15645655"/>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Tạo cảm giác dễ dàng tham gia và kiếm lợi nhuận</a:t>
          </a:r>
          <a:endParaRPr lang="en-US" sz="1100">
            <a:solidFill>
              <a:sysClr val="windowText" lastClr="000000"/>
            </a:solidFill>
          </a:endParaRPr>
        </a:p>
      </xdr:txBody>
    </xdr:sp>
    <xdr:clientData/>
  </xdr:twoCellAnchor>
  <xdr:twoCellAnchor>
    <xdr:from>
      <xdr:col>28</xdr:col>
      <xdr:colOff>20732</xdr:colOff>
      <xdr:row>212</xdr:row>
      <xdr:rowOff>78443</xdr:rowOff>
    </xdr:from>
    <xdr:to>
      <xdr:col>28</xdr:col>
      <xdr:colOff>572061</xdr:colOff>
      <xdr:row>212</xdr:row>
      <xdr:rowOff>80683</xdr:rowOff>
    </xdr:to>
    <xdr:cxnSp macro="">
      <xdr:nvCxnSpPr>
        <xdr:cNvPr id="222" name="Straight Arrow Connector 221">
          <a:extLst>
            <a:ext uri="{FF2B5EF4-FFF2-40B4-BE49-F238E27FC236}">
              <a16:creationId xmlns:a16="http://schemas.microsoft.com/office/drawing/2014/main" id="{D52BC238-5D87-42B0-AE14-E2E9DC36FDD0}"/>
            </a:ext>
          </a:extLst>
        </xdr:cNvPr>
        <xdr:cNvCxnSpPr>
          <a:stCxn id="204" idx="3"/>
          <a:endCxn id="221" idx="1"/>
        </xdr:cNvCxnSpPr>
      </xdr:nvCxnSpPr>
      <xdr:spPr>
        <a:xfrm flipV="1">
          <a:off x="16964026" y="16102855"/>
          <a:ext cx="551329" cy="2240"/>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16250</xdr:colOff>
      <xdr:row>218</xdr:row>
      <xdr:rowOff>161367</xdr:rowOff>
    </xdr:from>
    <xdr:to>
      <xdr:col>29</xdr:col>
      <xdr:colOff>16250</xdr:colOff>
      <xdr:row>218</xdr:row>
      <xdr:rowOff>165848</xdr:rowOff>
    </xdr:to>
    <xdr:cxnSp macro="">
      <xdr:nvCxnSpPr>
        <xdr:cNvPr id="225" name="Straight Arrow Connector 224">
          <a:extLst>
            <a:ext uri="{FF2B5EF4-FFF2-40B4-BE49-F238E27FC236}">
              <a16:creationId xmlns:a16="http://schemas.microsoft.com/office/drawing/2014/main" id="{428609A7-F62B-4A17-BDE1-0525FF5A3670}"/>
            </a:ext>
          </a:extLst>
        </xdr:cNvPr>
        <xdr:cNvCxnSpPr>
          <a:stCxn id="205" idx="3"/>
          <a:endCxn id="219" idx="1"/>
        </xdr:cNvCxnSpPr>
      </xdr:nvCxnSpPr>
      <xdr:spPr>
        <a:xfrm flipV="1">
          <a:off x="16959544" y="17328779"/>
          <a:ext cx="605118" cy="4481"/>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22974</xdr:colOff>
      <xdr:row>225</xdr:row>
      <xdr:rowOff>134473</xdr:rowOff>
    </xdr:from>
    <xdr:to>
      <xdr:col>29</xdr:col>
      <xdr:colOff>11768</xdr:colOff>
      <xdr:row>225</xdr:row>
      <xdr:rowOff>138954</xdr:rowOff>
    </xdr:to>
    <xdr:cxnSp macro="">
      <xdr:nvCxnSpPr>
        <xdr:cNvPr id="228" name="Straight Arrow Connector 227">
          <a:extLst>
            <a:ext uri="{FF2B5EF4-FFF2-40B4-BE49-F238E27FC236}">
              <a16:creationId xmlns:a16="http://schemas.microsoft.com/office/drawing/2014/main" id="{89E4BFD7-7EFE-4C49-8134-631D8426745E}"/>
            </a:ext>
          </a:extLst>
        </xdr:cNvPr>
        <xdr:cNvCxnSpPr>
          <a:stCxn id="206" idx="3"/>
          <a:endCxn id="220" idx="1"/>
        </xdr:cNvCxnSpPr>
      </xdr:nvCxnSpPr>
      <xdr:spPr>
        <a:xfrm flipV="1">
          <a:off x="16966268" y="18635385"/>
          <a:ext cx="593912" cy="4481"/>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447675</xdr:colOff>
      <xdr:row>204</xdr:row>
      <xdr:rowOff>161925</xdr:rowOff>
    </xdr:from>
    <xdr:to>
      <xdr:col>15</xdr:col>
      <xdr:colOff>451036</xdr:colOff>
      <xdr:row>209</xdr:row>
      <xdr:rowOff>25774</xdr:rowOff>
    </xdr:to>
    <xdr:cxnSp macro="">
      <xdr:nvCxnSpPr>
        <xdr:cNvPr id="231" name="Straight Arrow Connector 230">
          <a:extLst>
            <a:ext uri="{FF2B5EF4-FFF2-40B4-BE49-F238E27FC236}">
              <a16:creationId xmlns:a16="http://schemas.microsoft.com/office/drawing/2014/main" id="{E9B96183-8E2C-47D5-9E5B-BC0979E91F26}"/>
            </a:ext>
          </a:extLst>
        </xdr:cNvPr>
        <xdr:cNvCxnSpPr>
          <a:stCxn id="56" idx="2"/>
          <a:endCxn id="60" idx="0"/>
        </xdr:cNvCxnSpPr>
      </xdr:nvCxnSpPr>
      <xdr:spPr>
        <a:xfrm>
          <a:off x="9524440" y="14662337"/>
          <a:ext cx="3361" cy="816349"/>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11208</xdr:colOff>
      <xdr:row>216</xdr:row>
      <xdr:rowOff>123265</xdr:rowOff>
    </xdr:from>
    <xdr:to>
      <xdr:col>18</xdr:col>
      <xdr:colOff>578225</xdr:colOff>
      <xdr:row>221</xdr:row>
      <xdr:rowOff>85165</xdr:rowOff>
    </xdr:to>
    <xdr:sp macro="" textlink="">
      <xdr:nvSpPr>
        <xdr:cNvPr id="237" name="Rectangle: Rounded Corners 236">
          <a:extLst>
            <a:ext uri="{FF2B5EF4-FFF2-40B4-BE49-F238E27FC236}">
              <a16:creationId xmlns:a16="http://schemas.microsoft.com/office/drawing/2014/main" id="{7367EEC7-5E13-4E51-9D7B-0EFA353D5DBD}"/>
            </a:ext>
          </a:extLst>
        </xdr:cNvPr>
        <xdr:cNvSpPr/>
      </xdr:nvSpPr>
      <xdr:spPr>
        <a:xfrm>
          <a:off x="10298208" y="16909677"/>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Tạo</a:t>
          </a:r>
          <a:r>
            <a:rPr lang="en-US" sz="1100" baseline="0">
              <a:solidFill>
                <a:sysClr val="windowText" lastClr="000000"/>
              </a:solidFill>
            </a:rPr>
            <a:t> môi trường competitve hơn khi chơi game</a:t>
          </a:r>
          <a:endParaRPr lang="en-US" sz="1100">
            <a:solidFill>
              <a:sysClr val="windowText" lastClr="000000"/>
            </a:solidFill>
          </a:endParaRPr>
        </a:p>
      </xdr:txBody>
    </xdr:sp>
    <xdr:clientData/>
  </xdr:twoCellAnchor>
  <xdr:twoCellAnchor>
    <xdr:from>
      <xdr:col>12</xdr:col>
      <xdr:colOff>533402</xdr:colOff>
      <xdr:row>216</xdr:row>
      <xdr:rowOff>107576</xdr:rowOff>
    </xdr:from>
    <xdr:to>
      <xdr:col>14</xdr:col>
      <xdr:colOff>495302</xdr:colOff>
      <xdr:row>221</xdr:row>
      <xdr:rowOff>69476</xdr:rowOff>
    </xdr:to>
    <xdr:sp macro="" textlink="">
      <xdr:nvSpPr>
        <xdr:cNvPr id="239" name="Rectangle: Rounded Corners 238">
          <a:extLst>
            <a:ext uri="{FF2B5EF4-FFF2-40B4-BE49-F238E27FC236}">
              <a16:creationId xmlns:a16="http://schemas.microsoft.com/office/drawing/2014/main" id="{F5B7FFDA-17A1-43B4-8080-5A91010B002D}"/>
            </a:ext>
          </a:extLst>
        </xdr:cNvPr>
        <xdr:cNvSpPr/>
      </xdr:nvSpPr>
      <xdr:spPr>
        <a:xfrm>
          <a:off x="7794814" y="16893988"/>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User</a:t>
          </a:r>
          <a:r>
            <a:rPr lang="en-US" sz="1100" baseline="0">
              <a:solidFill>
                <a:sysClr val="windowText" lastClr="000000"/>
              </a:solidFill>
            </a:rPr>
            <a:t> bắt buộc phải stick với Tournament</a:t>
          </a:r>
          <a:endParaRPr lang="en-US" sz="1100">
            <a:solidFill>
              <a:sysClr val="windowText" lastClr="000000"/>
            </a:solidFill>
          </a:endParaRPr>
        </a:p>
      </xdr:txBody>
    </xdr:sp>
    <xdr:clientData/>
  </xdr:twoCellAnchor>
  <xdr:twoCellAnchor>
    <xdr:from>
      <xdr:col>11</xdr:col>
      <xdr:colOff>203950</xdr:colOff>
      <xdr:row>224</xdr:row>
      <xdr:rowOff>47065</xdr:rowOff>
    </xdr:from>
    <xdr:to>
      <xdr:col>13</xdr:col>
      <xdr:colOff>165850</xdr:colOff>
      <xdr:row>229</xdr:row>
      <xdr:rowOff>8965</xdr:rowOff>
    </xdr:to>
    <xdr:sp macro="" textlink="">
      <xdr:nvSpPr>
        <xdr:cNvPr id="240" name="Rectangle: Rounded Corners 239">
          <a:extLst>
            <a:ext uri="{FF2B5EF4-FFF2-40B4-BE49-F238E27FC236}">
              <a16:creationId xmlns:a16="http://schemas.microsoft.com/office/drawing/2014/main" id="{5D7DF87C-E467-41A8-9075-AF4836563E8C}"/>
            </a:ext>
          </a:extLst>
        </xdr:cNvPr>
        <xdr:cNvSpPr/>
      </xdr:nvSpPr>
      <xdr:spPr>
        <a:xfrm>
          <a:off x="6860244" y="18357477"/>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Tournament</a:t>
          </a:r>
          <a:r>
            <a:rPr lang="en-US" sz="1100" baseline="0">
              <a:solidFill>
                <a:sysClr val="windowText" lastClr="000000"/>
              </a:solidFill>
            </a:rPr>
            <a:t> diễn ra với thời gian ngắn</a:t>
          </a:r>
          <a:endParaRPr lang="en-US" sz="1100">
            <a:solidFill>
              <a:sysClr val="windowText" lastClr="000000"/>
            </a:solidFill>
          </a:endParaRPr>
        </a:p>
      </xdr:txBody>
    </xdr:sp>
    <xdr:clientData/>
  </xdr:twoCellAnchor>
  <xdr:twoCellAnchor>
    <xdr:from>
      <xdr:col>14</xdr:col>
      <xdr:colOff>289114</xdr:colOff>
      <xdr:row>224</xdr:row>
      <xdr:rowOff>8966</xdr:rowOff>
    </xdr:from>
    <xdr:to>
      <xdr:col>16</xdr:col>
      <xdr:colOff>251014</xdr:colOff>
      <xdr:row>228</xdr:row>
      <xdr:rowOff>161366</xdr:rowOff>
    </xdr:to>
    <xdr:sp macro="" textlink="">
      <xdr:nvSpPr>
        <xdr:cNvPr id="241" name="Rectangle: Rounded Corners 240">
          <a:extLst>
            <a:ext uri="{FF2B5EF4-FFF2-40B4-BE49-F238E27FC236}">
              <a16:creationId xmlns:a16="http://schemas.microsoft.com/office/drawing/2014/main" id="{91B32EE6-DDD0-B830-4416-6B8BF109E84C}"/>
            </a:ext>
          </a:extLst>
        </xdr:cNvPr>
        <xdr:cNvSpPr/>
      </xdr:nvSpPr>
      <xdr:spPr>
        <a:xfrm>
          <a:off x="8760761" y="18319378"/>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Player đã</a:t>
          </a:r>
          <a:r>
            <a:rPr lang="en-US" sz="1100" baseline="0">
              <a:solidFill>
                <a:sysClr val="windowText" lastClr="000000"/>
              </a:solidFill>
            </a:rPr>
            <a:t> commit với game = ePoint</a:t>
          </a:r>
          <a:endParaRPr lang="en-US" sz="1100">
            <a:solidFill>
              <a:sysClr val="windowText" lastClr="000000"/>
            </a:solidFill>
          </a:endParaRPr>
        </a:p>
      </xdr:txBody>
    </xdr:sp>
    <xdr:clientData/>
  </xdr:twoCellAnchor>
  <xdr:twoCellAnchor>
    <xdr:from>
      <xdr:col>13</xdr:col>
      <xdr:colOff>514353</xdr:colOff>
      <xdr:row>213</xdr:row>
      <xdr:rowOff>178175</xdr:rowOff>
    </xdr:from>
    <xdr:to>
      <xdr:col>15</xdr:col>
      <xdr:colOff>451036</xdr:colOff>
      <xdr:row>216</xdr:row>
      <xdr:rowOff>107577</xdr:rowOff>
    </xdr:to>
    <xdr:cxnSp macro="">
      <xdr:nvCxnSpPr>
        <xdr:cNvPr id="242" name="Connector: Elbow 241">
          <a:extLst>
            <a:ext uri="{FF2B5EF4-FFF2-40B4-BE49-F238E27FC236}">
              <a16:creationId xmlns:a16="http://schemas.microsoft.com/office/drawing/2014/main" id="{110A6A16-B2A4-41FA-B297-FDC135D25D6C}"/>
            </a:ext>
          </a:extLst>
        </xdr:cNvPr>
        <xdr:cNvCxnSpPr>
          <a:cxnSpLocks/>
          <a:stCxn id="60" idx="2"/>
          <a:endCxn id="239" idx="0"/>
        </xdr:cNvCxnSpPr>
      </xdr:nvCxnSpPr>
      <xdr:spPr>
        <a:xfrm rot="5400000">
          <a:off x="8703891" y="16070078"/>
          <a:ext cx="500902" cy="1146919"/>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451036</xdr:colOff>
      <xdr:row>213</xdr:row>
      <xdr:rowOff>178173</xdr:rowOff>
    </xdr:from>
    <xdr:to>
      <xdr:col>17</xdr:col>
      <xdr:colOff>597276</xdr:colOff>
      <xdr:row>216</xdr:row>
      <xdr:rowOff>123264</xdr:rowOff>
    </xdr:to>
    <xdr:cxnSp macro="">
      <xdr:nvCxnSpPr>
        <xdr:cNvPr id="245" name="Connector: Elbow 244">
          <a:extLst>
            <a:ext uri="{FF2B5EF4-FFF2-40B4-BE49-F238E27FC236}">
              <a16:creationId xmlns:a16="http://schemas.microsoft.com/office/drawing/2014/main" id="{5132D514-2B80-4263-9BB5-4B3D7685593A}"/>
            </a:ext>
          </a:extLst>
        </xdr:cNvPr>
        <xdr:cNvCxnSpPr>
          <a:cxnSpLocks/>
          <a:stCxn id="60" idx="2"/>
          <a:endCxn id="237" idx="0"/>
        </xdr:cNvCxnSpPr>
      </xdr:nvCxnSpPr>
      <xdr:spPr>
        <a:xfrm rot="16200000" flipH="1">
          <a:off x="9947743" y="15973143"/>
          <a:ext cx="516591" cy="1356475"/>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514352</xdr:colOff>
      <xdr:row>221</xdr:row>
      <xdr:rowOff>69476</xdr:rowOff>
    </xdr:from>
    <xdr:to>
      <xdr:col>15</xdr:col>
      <xdr:colOff>270063</xdr:colOff>
      <xdr:row>224</xdr:row>
      <xdr:rowOff>8966</xdr:rowOff>
    </xdr:to>
    <xdr:cxnSp macro="">
      <xdr:nvCxnSpPr>
        <xdr:cNvPr id="248" name="Connector: Elbow 247">
          <a:extLst>
            <a:ext uri="{FF2B5EF4-FFF2-40B4-BE49-F238E27FC236}">
              <a16:creationId xmlns:a16="http://schemas.microsoft.com/office/drawing/2014/main" id="{04CD83F1-D7F9-4AA3-88F6-3693F3406646}"/>
            </a:ext>
          </a:extLst>
        </xdr:cNvPr>
        <xdr:cNvCxnSpPr>
          <a:cxnSpLocks/>
          <a:stCxn id="239" idx="2"/>
          <a:endCxn id="241" idx="0"/>
        </xdr:cNvCxnSpPr>
      </xdr:nvCxnSpPr>
      <xdr:spPr>
        <a:xfrm rot="16200000" flipH="1">
          <a:off x="8608360" y="17580909"/>
          <a:ext cx="510990" cy="965947"/>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184901</xdr:colOff>
      <xdr:row>221</xdr:row>
      <xdr:rowOff>69475</xdr:rowOff>
    </xdr:from>
    <xdr:to>
      <xdr:col>13</xdr:col>
      <xdr:colOff>514354</xdr:colOff>
      <xdr:row>224</xdr:row>
      <xdr:rowOff>47064</xdr:rowOff>
    </xdr:to>
    <xdr:cxnSp macro="">
      <xdr:nvCxnSpPr>
        <xdr:cNvPr id="251" name="Connector: Elbow 250">
          <a:extLst>
            <a:ext uri="{FF2B5EF4-FFF2-40B4-BE49-F238E27FC236}">
              <a16:creationId xmlns:a16="http://schemas.microsoft.com/office/drawing/2014/main" id="{5C56DA67-05A3-4079-B1E9-69EA25580FCD}"/>
            </a:ext>
          </a:extLst>
        </xdr:cNvPr>
        <xdr:cNvCxnSpPr>
          <a:cxnSpLocks/>
          <a:stCxn id="239" idx="2"/>
          <a:endCxn id="240" idx="0"/>
        </xdr:cNvCxnSpPr>
      </xdr:nvCxnSpPr>
      <xdr:spPr>
        <a:xfrm rot="5400000">
          <a:off x="7639053" y="17615647"/>
          <a:ext cx="549089" cy="934570"/>
        </a:xfrm>
        <a:prstGeom prst="bentConnector3">
          <a:avLst>
            <a:gd name="adj1" fmla="val 50000"/>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150159</xdr:colOff>
      <xdr:row>181</xdr:row>
      <xdr:rowOff>180415</xdr:rowOff>
    </xdr:from>
    <xdr:to>
      <xdr:col>14</xdr:col>
      <xdr:colOff>469527</xdr:colOff>
      <xdr:row>183</xdr:row>
      <xdr:rowOff>113740</xdr:rowOff>
    </xdr:to>
    <xdr:sp macro="" textlink="">
      <xdr:nvSpPr>
        <xdr:cNvPr id="10" name="Star: 5 Points 9">
          <a:extLst>
            <a:ext uri="{FF2B5EF4-FFF2-40B4-BE49-F238E27FC236}">
              <a16:creationId xmlns:a16="http://schemas.microsoft.com/office/drawing/2014/main" id="{27D6CE08-7F9B-40C1-88F5-59241F76AD7E}"/>
            </a:ext>
          </a:extLst>
        </xdr:cNvPr>
        <xdr:cNvSpPr/>
      </xdr:nvSpPr>
      <xdr:spPr>
        <a:xfrm>
          <a:off x="8621806" y="10299327"/>
          <a:ext cx="319368" cy="314325"/>
        </a:xfrm>
        <a:prstGeom prst="star5">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lang="en-US" sz="1100"/>
        </a:p>
      </xdr:txBody>
    </xdr:sp>
    <xdr:clientData/>
  </xdr:twoCellAnchor>
  <xdr:twoCellAnchor>
    <xdr:from>
      <xdr:col>29</xdr:col>
      <xdr:colOff>7285</xdr:colOff>
      <xdr:row>229</xdr:row>
      <xdr:rowOff>143437</xdr:rowOff>
    </xdr:from>
    <xdr:to>
      <xdr:col>30</xdr:col>
      <xdr:colOff>574303</xdr:colOff>
      <xdr:row>234</xdr:row>
      <xdr:rowOff>105337</xdr:rowOff>
    </xdr:to>
    <xdr:sp macro="" textlink="">
      <xdr:nvSpPr>
        <xdr:cNvPr id="12" name="Rectangle: Rounded Corners 11">
          <a:extLst>
            <a:ext uri="{FF2B5EF4-FFF2-40B4-BE49-F238E27FC236}">
              <a16:creationId xmlns:a16="http://schemas.microsoft.com/office/drawing/2014/main" id="{CD80B60B-AB60-2BD4-6056-74A160F0111E}"/>
            </a:ext>
          </a:extLst>
        </xdr:cNvPr>
        <xdr:cNvSpPr/>
      </xdr:nvSpPr>
      <xdr:spPr>
        <a:xfrm>
          <a:off x="17555697" y="19406349"/>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aseline="0">
              <a:solidFill>
                <a:sysClr val="windowText" lastClr="000000"/>
              </a:solidFill>
            </a:rPr>
            <a:t>Tăng tính commitment của user</a:t>
          </a:r>
          <a:endParaRPr lang="en-US" sz="1100">
            <a:solidFill>
              <a:sysClr val="windowText" lastClr="000000"/>
            </a:solidFill>
          </a:endParaRPr>
        </a:p>
      </xdr:txBody>
    </xdr:sp>
    <xdr:clientData/>
  </xdr:twoCellAnchor>
  <xdr:twoCellAnchor>
    <xdr:from>
      <xdr:col>28</xdr:col>
      <xdr:colOff>22974</xdr:colOff>
      <xdr:row>225</xdr:row>
      <xdr:rowOff>138954</xdr:rowOff>
    </xdr:from>
    <xdr:to>
      <xdr:col>29</xdr:col>
      <xdr:colOff>7285</xdr:colOff>
      <xdr:row>232</xdr:row>
      <xdr:rowOff>29137</xdr:rowOff>
    </xdr:to>
    <xdr:cxnSp macro="">
      <xdr:nvCxnSpPr>
        <xdr:cNvPr id="13" name="Straight Arrow Connector 12">
          <a:extLst>
            <a:ext uri="{FF2B5EF4-FFF2-40B4-BE49-F238E27FC236}">
              <a16:creationId xmlns:a16="http://schemas.microsoft.com/office/drawing/2014/main" id="{37B65831-719F-4B84-9B73-B6FDCF1BF3CA}"/>
            </a:ext>
          </a:extLst>
        </xdr:cNvPr>
        <xdr:cNvCxnSpPr>
          <a:stCxn id="206" idx="3"/>
          <a:endCxn id="12" idx="1"/>
        </xdr:cNvCxnSpPr>
      </xdr:nvCxnSpPr>
      <xdr:spPr>
        <a:xfrm>
          <a:off x="16966268" y="18639866"/>
          <a:ext cx="589429" cy="1223683"/>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313762</xdr:colOff>
      <xdr:row>196</xdr:row>
      <xdr:rowOff>0</xdr:rowOff>
    </xdr:from>
    <xdr:to>
      <xdr:col>31</xdr:col>
      <xdr:colOff>560292</xdr:colOff>
      <xdr:row>201</xdr:row>
      <xdr:rowOff>179294</xdr:rowOff>
    </xdr:to>
    <xdr:sp macro="" textlink="">
      <xdr:nvSpPr>
        <xdr:cNvPr id="20" name="Oval 19">
          <a:extLst>
            <a:ext uri="{FF2B5EF4-FFF2-40B4-BE49-F238E27FC236}">
              <a16:creationId xmlns:a16="http://schemas.microsoft.com/office/drawing/2014/main" id="{A76CFB64-706D-EF33-0673-7571D6ED8AD2}"/>
            </a:ext>
          </a:extLst>
        </xdr:cNvPr>
        <xdr:cNvSpPr/>
      </xdr:nvSpPr>
      <xdr:spPr>
        <a:xfrm>
          <a:off x="17862174" y="12976412"/>
          <a:ext cx="1456765" cy="1131794"/>
        </a:xfrm>
        <a:prstGeom prst="ellipse">
          <a:avLst/>
        </a:prstGeom>
        <a:solidFill>
          <a:srgbClr val="FFC000"/>
        </a:solidFill>
        <a:ln w="28575"/>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ysClr val="windowText" lastClr="000000"/>
              </a:solidFill>
            </a:rPr>
            <a:t>Có</a:t>
          </a:r>
          <a:r>
            <a:rPr lang="en-US" sz="1100" baseline="0">
              <a:solidFill>
                <a:sysClr val="windowText" lastClr="000000"/>
              </a:solidFill>
            </a:rPr>
            <a:t> ả</a:t>
          </a:r>
          <a:r>
            <a:rPr lang="en-US" sz="1100">
              <a:solidFill>
                <a:sysClr val="windowText" lastClr="000000"/>
              </a:solidFill>
            </a:rPr>
            <a:t>nh</a:t>
          </a:r>
          <a:r>
            <a:rPr lang="en-US" sz="1100" baseline="0">
              <a:solidFill>
                <a:sysClr val="windowText" lastClr="000000"/>
              </a:solidFill>
            </a:rPr>
            <a:t> hưởng đến tâm lí bỏ cuộc cả Tournament</a:t>
          </a:r>
          <a:endParaRPr lang="en-US" sz="1100">
            <a:solidFill>
              <a:sysClr val="windowText" lastClr="000000"/>
            </a:solidFill>
          </a:endParaRPr>
        </a:p>
      </xdr:txBody>
    </xdr:sp>
    <xdr:clientData/>
  </xdr:twoCellAnchor>
  <xdr:twoCellAnchor>
    <xdr:from>
      <xdr:col>30</xdr:col>
      <xdr:colOff>437028</xdr:colOff>
      <xdr:row>193</xdr:row>
      <xdr:rowOff>115981</xdr:rowOff>
    </xdr:from>
    <xdr:to>
      <xdr:col>30</xdr:col>
      <xdr:colOff>438151</xdr:colOff>
      <xdr:row>196</xdr:row>
      <xdr:rowOff>0</xdr:rowOff>
    </xdr:to>
    <xdr:cxnSp macro="">
      <xdr:nvCxnSpPr>
        <xdr:cNvPr id="22" name="Straight Arrow Connector 21">
          <a:extLst>
            <a:ext uri="{FF2B5EF4-FFF2-40B4-BE49-F238E27FC236}">
              <a16:creationId xmlns:a16="http://schemas.microsoft.com/office/drawing/2014/main" id="{2F3E81E4-C106-46A8-9009-CAA29671FA3A}"/>
            </a:ext>
          </a:extLst>
        </xdr:cNvPr>
        <xdr:cNvCxnSpPr>
          <a:stCxn id="20" idx="0"/>
          <a:endCxn id="149" idx="2"/>
        </xdr:cNvCxnSpPr>
      </xdr:nvCxnSpPr>
      <xdr:spPr>
        <a:xfrm flipV="1">
          <a:off x="18590557" y="12520893"/>
          <a:ext cx="1123" cy="455519"/>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291353</xdr:colOff>
      <xdr:row>200</xdr:row>
      <xdr:rowOff>179296</xdr:rowOff>
    </xdr:from>
    <xdr:to>
      <xdr:col>34</xdr:col>
      <xdr:colOff>369794</xdr:colOff>
      <xdr:row>205</xdr:row>
      <xdr:rowOff>112060</xdr:rowOff>
    </xdr:to>
    <xdr:sp macro="" textlink="">
      <xdr:nvSpPr>
        <xdr:cNvPr id="33" name="Rectangle: Rounded Corners 32">
          <a:extLst>
            <a:ext uri="{FF2B5EF4-FFF2-40B4-BE49-F238E27FC236}">
              <a16:creationId xmlns:a16="http://schemas.microsoft.com/office/drawing/2014/main" id="{93395853-B358-490C-916C-38F616C1220C}"/>
            </a:ext>
          </a:extLst>
        </xdr:cNvPr>
        <xdr:cNvSpPr/>
      </xdr:nvSpPr>
      <xdr:spPr>
        <a:xfrm>
          <a:off x="19655118" y="13917708"/>
          <a:ext cx="1288676" cy="885264"/>
        </a:xfrm>
        <a:prstGeom prst="roundRect">
          <a:avLst/>
        </a:prstGeom>
        <a:solidFill>
          <a:srgbClr val="00B0F0"/>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Xử</a:t>
          </a:r>
          <a:r>
            <a:rPr lang="en-US" sz="1100" baseline="0">
              <a:solidFill>
                <a:sysClr val="windowText" lastClr="000000"/>
              </a:solidFill>
            </a:rPr>
            <a:t> lí UI để an ủi</a:t>
          </a:r>
          <a:endParaRPr lang="en-US" sz="1100">
            <a:solidFill>
              <a:sysClr val="windowText" lastClr="000000"/>
            </a:solidFill>
          </a:endParaRPr>
        </a:p>
      </xdr:txBody>
    </xdr:sp>
    <xdr:clientData/>
  </xdr:twoCellAnchor>
  <xdr:twoCellAnchor>
    <xdr:from>
      <xdr:col>31</xdr:col>
      <xdr:colOff>560293</xdr:colOff>
      <xdr:row>198</xdr:row>
      <xdr:rowOff>184897</xdr:rowOff>
    </xdr:from>
    <xdr:to>
      <xdr:col>33</xdr:col>
      <xdr:colOff>330575</xdr:colOff>
      <xdr:row>200</xdr:row>
      <xdr:rowOff>179296</xdr:rowOff>
    </xdr:to>
    <xdr:cxnSp macro="">
      <xdr:nvCxnSpPr>
        <xdr:cNvPr id="40" name="Connector: Elbow 39">
          <a:extLst>
            <a:ext uri="{FF2B5EF4-FFF2-40B4-BE49-F238E27FC236}">
              <a16:creationId xmlns:a16="http://schemas.microsoft.com/office/drawing/2014/main" id="{72491378-6DC0-4A82-B0E7-BE93F5880393}"/>
            </a:ext>
          </a:extLst>
        </xdr:cNvPr>
        <xdr:cNvCxnSpPr>
          <a:stCxn id="33" idx="0"/>
          <a:endCxn id="20" idx="6"/>
        </xdr:cNvCxnSpPr>
      </xdr:nvCxnSpPr>
      <xdr:spPr>
        <a:xfrm rot="16200000" flipV="1">
          <a:off x="19621499" y="13239750"/>
          <a:ext cx="375399" cy="980517"/>
        </a:xfrm>
        <a:prstGeom prst="bentConnector2">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298078</xdr:colOff>
      <xdr:row>208</xdr:row>
      <xdr:rowOff>51550</xdr:rowOff>
    </xdr:from>
    <xdr:to>
      <xdr:col>34</xdr:col>
      <xdr:colOff>376519</xdr:colOff>
      <xdr:row>212</xdr:row>
      <xdr:rowOff>174814</xdr:rowOff>
    </xdr:to>
    <xdr:sp macro="" textlink="">
      <xdr:nvSpPr>
        <xdr:cNvPr id="53" name="Rectangle: Rounded Corners 52">
          <a:extLst>
            <a:ext uri="{FF2B5EF4-FFF2-40B4-BE49-F238E27FC236}">
              <a16:creationId xmlns:a16="http://schemas.microsoft.com/office/drawing/2014/main" id="{2A296021-6075-2CAF-80BF-B9E881106CF4}"/>
            </a:ext>
          </a:extLst>
        </xdr:cNvPr>
        <xdr:cNvSpPr/>
      </xdr:nvSpPr>
      <xdr:spPr>
        <a:xfrm>
          <a:off x="19661843" y="15313962"/>
          <a:ext cx="1288676" cy="885264"/>
        </a:xfrm>
        <a:prstGeom prst="roundRect">
          <a:avLst/>
        </a:prstGeom>
        <a:solidFill>
          <a:srgbClr val="00B0F0"/>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Việc</a:t>
          </a:r>
          <a:r>
            <a:rPr lang="en-US" sz="1100" baseline="0">
              <a:solidFill>
                <a:sysClr val="windowText" lastClr="000000"/>
              </a:solidFill>
            </a:rPr>
            <a:t> vào vòng 3 là cơ sở để an ủi Player do đã thể hiện đc kĩ năng</a:t>
          </a:r>
          <a:endParaRPr lang="en-US" sz="1100">
            <a:solidFill>
              <a:sysClr val="windowText" lastClr="000000"/>
            </a:solidFill>
          </a:endParaRPr>
        </a:p>
      </xdr:txBody>
    </xdr:sp>
    <xdr:clientData/>
  </xdr:twoCellAnchor>
  <xdr:twoCellAnchor>
    <xdr:from>
      <xdr:col>33</xdr:col>
      <xdr:colOff>330574</xdr:colOff>
      <xdr:row>205</xdr:row>
      <xdr:rowOff>112060</xdr:rowOff>
    </xdr:from>
    <xdr:to>
      <xdr:col>33</xdr:col>
      <xdr:colOff>337299</xdr:colOff>
      <xdr:row>208</xdr:row>
      <xdr:rowOff>51550</xdr:rowOff>
    </xdr:to>
    <xdr:cxnSp macro="">
      <xdr:nvCxnSpPr>
        <xdr:cNvPr id="54" name="Straight Arrow Connector 53">
          <a:extLst>
            <a:ext uri="{FF2B5EF4-FFF2-40B4-BE49-F238E27FC236}">
              <a16:creationId xmlns:a16="http://schemas.microsoft.com/office/drawing/2014/main" id="{5FFDC31A-4688-63B3-DE3C-3F3F4FC84002}"/>
            </a:ext>
          </a:extLst>
        </xdr:cNvPr>
        <xdr:cNvCxnSpPr>
          <a:stCxn id="53" idx="0"/>
          <a:endCxn id="33" idx="2"/>
        </xdr:cNvCxnSpPr>
      </xdr:nvCxnSpPr>
      <xdr:spPr>
        <a:xfrm flipH="1" flipV="1">
          <a:off x="20299456" y="14802972"/>
          <a:ext cx="6725" cy="510990"/>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574862</xdr:colOff>
      <xdr:row>171</xdr:row>
      <xdr:rowOff>129428</xdr:rowOff>
    </xdr:from>
    <xdr:to>
      <xdr:col>8</xdr:col>
      <xdr:colOff>536762</xdr:colOff>
      <xdr:row>176</xdr:row>
      <xdr:rowOff>91328</xdr:rowOff>
    </xdr:to>
    <xdr:sp macro="" textlink="">
      <xdr:nvSpPr>
        <xdr:cNvPr id="61" name="Rectangle: Rounded Corners 60">
          <a:extLst>
            <a:ext uri="{FF2B5EF4-FFF2-40B4-BE49-F238E27FC236}">
              <a16:creationId xmlns:a16="http://schemas.microsoft.com/office/drawing/2014/main" id="{D7A675CD-4596-A197-5909-6BE5FB1A6BB5}"/>
            </a:ext>
          </a:extLst>
        </xdr:cNvPr>
        <xdr:cNvSpPr/>
      </xdr:nvSpPr>
      <xdr:spPr>
        <a:xfrm>
          <a:off x="4205568" y="8343340"/>
          <a:ext cx="1172135" cy="914400"/>
        </a:xfrm>
        <a:prstGeom prst="roundRect">
          <a:avLst/>
        </a:prstGeom>
        <a:solidFill>
          <a:schemeClr val="bg1">
            <a:lumMod val="95000"/>
          </a:schemeClr>
        </a:solidFill>
        <a:ln w="381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Mục</a:t>
          </a:r>
          <a:r>
            <a:rPr lang="en-US" sz="1100" baseline="0">
              <a:solidFill>
                <a:sysClr val="windowText" lastClr="000000"/>
              </a:solidFill>
            </a:rPr>
            <a:t> đích thể hiện/ Competitive</a:t>
          </a:r>
          <a:endParaRPr lang="en-US" sz="1100">
            <a:solidFill>
              <a:sysClr val="windowText" lastClr="000000"/>
            </a:solidFill>
          </a:endParaRPr>
        </a:p>
      </xdr:txBody>
    </xdr:sp>
    <xdr:clientData/>
  </xdr:twoCellAnchor>
  <xdr:twoCellAnchor>
    <xdr:from>
      <xdr:col>4</xdr:col>
      <xdr:colOff>590550</xdr:colOff>
      <xdr:row>162</xdr:row>
      <xdr:rowOff>114300</xdr:rowOff>
    </xdr:from>
    <xdr:to>
      <xdr:col>6</xdr:col>
      <xdr:colOff>574862</xdr:colOff>
      <xdr:row>174</xdr:row>
      <xdr:rowOff>15128</xdr:rowOff>
    </xdr:to>
    <xdr:cxnSp macro="">
      <xdr:nvCxnSpPr>
        <xdr:cNvPr id="67" name="Straight Arrow Connector 66">
          <a:extLst>
            <a:ext uri="{FF2B5EF4-FFF2-40B4-BE49-F238E27FC236}">
              <a16:creationId xmlns:a16="http://schemas.microsoft.com/office/drawing/2014/main" id="{4BC322D8-04DA-719B-448D-128FA1E05C15}"/>
            </a:ext>
          </a:extLst>
        </xdr:cNvPr>
        <xdr:cNvCxnSpPr>
          <a:stCxn id="35" idx="3"/>
          <a:endCxn id="61" idx="1"/>
        </xdr:cNvCxnSpPr>
      </xdr:nvCxnSpPr>
      <xdr:spPr>
        <a:xfrm>
          <a:off x="3011021" y="6613712"/>
          <a:ext cx="1194547" cy="2186828"/>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603216</xdr:colOff>
      <xdr:row>3</xdr:row>
      <xdr:rowOff>164352</xdr:rowOff>
    </xdr:from>
    <xdr:to>
      <xdr:col>11</xdr:col>
      <xdr:colOff>36476</xdr:colOff>
      <xdr:row>39</xdr:row>
      <xdr:rowOff>112059</xdr:rowOff>
    </xdr:to>
    <xdr:pic>
      <xdr:nvPicPr>
        <xdr:cNvPr id="8" name="Picture 7">
          <a:extLst>
            <a:ext uri="{FF2B5EF4-FFF2-40B4-BE49-F238E27FC236}">
              <a16:creationId xmlns:a16="http://schemas.microsoft.com/office/drawing/2014/main" id="{B998A66B-1155-6B2F-7107-DB06F773AA16}"/>
            </a:ext>
          </a:extLst>
        </xdr:cNvPr>
        <xdr:cNvPicPr>
          <a:picLocks noChangeAspect="1"/>
        </xdr:cNvPicPr>
      </xdr:nvPicPr>
      <xdr:blipFill>
        <a:blip xmlns:r="http://schemas.openxmlformats.org/officeDocument/2006/relationships" r:embed="rId1"/>
        <a:stretch>
          <a:fillRect/>
        </a:stretch>
      </xdr:blipFill>
      <xdr:spPr>
        <a:xfrm>
          <a:off x="603216" y="717176"/>
          <a:ext cx="6171731" cy="6402295"/>
        </a:xfrm>
        <a:prstGeom prst="rect">
          <a:avLst/>
        </a:prstGeom>
      </xdr:spPr>
    </xdr:pic>
    <xdr:clientData/>
  </xdr:twoCellAnchor>
  <xdr:twoCellAnchor editAs="oneCell">
    <xdr:from>
      <xdr:col>11</xdr:col>
      <xdr:colOff>44823</xdr:colOff>
      <xdr:row>3</xdr:row>
      <xdr:rowOff>160501</xdr:rowOff>
    </xdr:from>
    <xdr:to>
      <xdr:col>22</xdr:col>
      <xdr:colOff>9897</xdr:colOff>
      <xdr:row>25</xdr:row>
      <xdr:rowOff>87405</xdr:rowOff>
    </xdr:to>
    <xdr:pic>
      <xdr:nvPicPr>
        <xdr:cNvPr id="15" name="Picture 14">
          <a:extLst>
            <a:ext uri="{FF2B5EF4-FFF2-40B4-BE49-F238E27FC236}">
              <a16:creationId xmlns:a16="http://schemas.microsoft.com/office/drawing/2014/main" id="{3026F93A-9DD2-7AC9-6769-8E56A13EAFAF}"/>
            </a:ext>
          </a:extLst>
        </xdr:cNvPr>
        <xdr:cNvPicPr>
          <a:picLocks noChangeAspect="1"/>
        </xdr:cNvPicPr>
      </xdr:nvPicPr>
      <xdr:blipFill>
        <a:blip xmlns:r="http://schemas.openxmlformats.org/officeDocument/2006/relationships" r:embed="rId2"/>
        <a:stretch>
          <a:fillRect/>
        </a:stretch>
      </xdr:blipFill>
      <xdr:spPr>
        <a:xfrm>
          <a:off x="6783294" y="713325"/>
          <a:ext cx="6703544" cy="387137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xdr:col>
      <xdr:colOff>123263</xdr:colOff>
      <xdr:row>75</xdr:row>
      <xdr:rowOff>0</xdr:rowOff>
    </xdr:from>
    <xdr:to>
      <xdr:col>5</xdr:col>
      <xdr:colOff>515470</xdr:colOff>
      <xdr:row>78</xdr:row>
      <xdr:rowOff>179294</xdr:rowOff>
    </xdr:to>
    <xdr:sp macro="" textlink="">
      <xdr:nvSpPr>
        <xdr:cNvPr id="2" name="Oval 1">
          <a:extLst>
            <a:ext uri="{FF2B5EF4-FFF2-40B4-BE49-F238E27FC236}">
              <a16:creationId xmlns:a16="http://schemas.microsoft.com/office/drawing/2014/main" id="{39022833-5A5F-F2D2-6653-93DE74C6DE0A}"/>
            </a:ext>
          </a:extLst>
        </xdr:cNvPr>
        <xdr:cNvSpPr/>
      </xdr:nvSpPr>
      <xdr:spPr>
        <a:xfrm>
          <a:off x="2543734" y="12091147"/>
          <a:ext cx="997324" cy="750794"/>
        </a:xfrm>
        <a:prstGeom prst="ellipse">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Warm</a:t>
          </a:r>
          <a:r>
            <a:rPr lang="en-US" sz="1100" b="1" baseline="0"/>
            <a:t> Up</a:t>
          </a:r>
          <a:endParaRPr lang="en-US" sz="1100" b="1"/>
        </a:p>
      </xdr:txBody>
    </xdr:sp>
    <xdr:clientData/>
  </xdr:twoCellAnchor>
  <xdr:twoCellAnchor>
    <xdr:from>
      <xdr:col>7</xdr:col>
      <xdr:colOff>22412</xdr:colOff>
      <xdr:row>75</xdr:row>
      <xdr:rowOff>11206</xdr:rowOff>
    </xdr:from>
    <xdr:to>
      <xdr:col>8</xdr:col>
      <xdr:colOff>560295</xdr:colOff>
      <xdr:row>78</xdr:row>
      <xdr:rowOff>156883</xdr:rowOff>
    </xdr:to>
    <xdr:sp macro="" textlink="">
      <xdr:nvSpPr>
        <xdr:cNvPr id="3" name="Rectangle: Rounded Corners 2">
          <a:extLst>
            <a:ext uri="{FF2B5EF4-FFF2-40B4-BE49-F238E27FC236}">
              <a16:creationId xmlns:a16="http://schemas.microsoft.com/office/drawing/2014/main" id="{F2C60FAA-719F-5300-64A2-684111FFB534}"/>
            </a:ext>
          </a:extLst>
        </xdr:cNvPr>
        <xdr:cNvSpPr/>
      </xdr:nvSpPr>
      <xdr:spPr>
        <a:xfrm>
          <a:off x="4258236" y="12102353"/>
          <a:ext cx="1143000" cy="717177"/>
        </a:xfrm>
        <a:prstGeom prst="round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START Tournament Time</a:t>
          </a:r>
        </a:p>
      </xdr:txBody>
    </xdr:sp>
    <xdr:clientData/>
  </xdr:twoCellAnchor>
  <xdr:twoCellAnchor>
    <xdr:from>
      <xdr:col>10</xdr:col>
      <xdr:colOff>67235</xdr:colOff>
      <xdr:row>74</xdr:row>
      <xdr:rowOff>67234</xdr:rowOff>
    </xdr:from>
    <xdr:to>
      <xdr:col>12</xdr:col>
      <xdr:colOff>425823</xdr:colOff>
      <xdr:row>79</xdr:row>
      <xdr:rowOff>89648</xdr:rowOff>
    </xdr:to>
    <xdr:sp macro="" textlink="">
      <xdr:nvSpPr>
        <xdr:cNvPr id="4" name="Parallelogram 3">
          <a:extLst>
            <a:ext uri="{FF2B5EF4-FFF2-40B4-BE49-F238E27FC236}">
              <a16:creationId xmlns:a16="http://schemas.microsoft.com/office/drawing/2014/main" id="{031249D0-3447-5BD5-F4F5-4E4987F66F76}"/>
            </a:ext>
          </a:extLst>
        </xdr:cNvPr>
        <xdr:cNvSpPr/>
      </xdr:nvSpPr>
      <xdr:spPr>
        <a:xfrm>
          <a:off x="6118411" y="11967881"/>
          <a:ext cx="1568824" cy="974914"/>
        </a:xfrm>
        <a:prstGeom prst="parallelogram">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Start Tournament</a:t>
          </a:r>
          <a:r>
            <a:rPr lang="en-US" sz="1100" b="1" baseline="0"/>
            <a:t> Leaderboard</a:t>
          </a:r>
          <a:endParaRPr lang="en-US" sz="1100" b="1"/>
        </a:p>
      </xdr:txBody>
    </xdr:sp>
    <xdr:clientData/>
  </xdr:twoCellAnchor>
  <xdr:twoCellAnchor>
    <xdr:from>
      <xdr:col>4</xdr:col>
      <xdr:colOff>22411</xdr:colOff>
      <xdr:row>83</xdr:row>
      <xdr:rowOff>11205</xdr:rowOff>
    </xdr:from>
    <xdr:to>
      <xdr:col>6</xdr:col>
      <xdr:colOff>0</xdr:colOff>
      <xdr:row>87</xdr:row>
      <xdr:rowOff>123264</xdr:rowOff>
    </xdr:to>
    <xdr:sp macro="" textlink="">
      <xdr:nvSpPr>
        <xdr:cNvPr id="5" name="Rectangle 4">
          <a:extLst>
            <a:ext uri="{FF2B5EF4-FFF2-40B4-BE49-F238E27FC236}">
              <a16:creationId xmlns:a16="http://schemas.microsoft.com/office/drawing/2014/main" id="{BF90D40E-BE94-3999-531C-9270FA6E71FC}"/>
            </a:ext>
          </a:extLst>
        </xdr:cNvPr>
        <xdr:cNvSpPr/>
      </xdr:nvSpPr>
      <xdr:spPr>
        <a:xfrm>
          <a:off x="2442882" y="13626352"/>
          <a:ext cx="1187824" cy="874059"/>
        </a:xfrm>
        <a:prstGeom prst="re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rPr>
            <a:t>Thời</a:t>
          </a:r>
          <a:r>
            <a:rPr lang="en-US" sz="1100" b="1" baseline="0">
              <a:solidFill>
                <a:sysClr val="windowText" lastClr="000000"/>
              </a:solidFill>
            </a:rPr>
            <a:t> điểm đăng kí</a:t>
          </a:r>
          <a:endParaRPr lang="en-US" sz="1100" b="1">
            <a:solidFill>
              <a:sysClr val="windowText" lastClr="000000"/>
            </a:solidFill>
          </a:endParaRPr>
        </a:p>
      </xdr:txBody>
    </xdr:sp>
    <xdr:clientData/>
  </xdr:twoCellAnchor>
  <xdr:twoCellAnchor>
    <xdr:from>
      <xdr:col>5</xdr:col>
      <xdr:colOff>11206</xdr:colOff>
      <xdr:row>78</xdr:row>
      <xdr:rowOff>179294</xdr:rowOff>
    </xdr:from>
    <xdr:to>
      <xdr:col>5</xdr:col>
      <xdr:colOff>16808</xdr:colOff>
      <xdr:row>83</xdr:row>
      <xdr:rowOff>11205</xdr:rowOff>
    </xdr:to>
    <xdr:cxnSp macro="">
      <xdr:nvCxnSpPr>
        <xdr:cNvPr id="7" name="Straight Arrow Connector 6">
          <a:extLst>
            <a:ext uri="{FF2B5EF4-FFF2-40B4-BE49-F238E27FC236}">
              <a16:creationId xmlns:a16="http://schemas.microsoft.com/office/drawing/2014/main" id="{1E37F7D3-F225-F928-25F6-8E68ACD60BCB}"/>
            </a:ext>
          </a:extLst>
        </xdr:cNvPr>
        <xdr:cNvCxnSpPr>
          <a:stCxn id="5" idx="0"/>
          <a:endCxn id="2" idx="4"/>
        </xdr:cNvCxnSpPr>
      </xdr:nvCxnSpPr>
      <xdr:spPr>
        <a:xfrm flipV="1">
          <a:off x="3036794" y="12841941"/>
          <a:ext cx="5602" cy="784411"/>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510990</xdr:colOff>
      <xdr:row>75</xdr:row>
      <xdr:rowOff>6723</xdr:rowOff>
    </xdr:from>
    <xdr:to>
      <xdr:col>15</xdr:col>
      <xdr:colOff>443754</xdr:colOff>
      <xdr:row>78</xdr:row>
      <xdr:rowOff>152400</xdr:rowOff>
    </xdr:to>
    <xdr:sp macro="" textlink="">
      <xdr:nvSpPr>
        <xdr:cNvPr id="8" name="Rectangle: Rounded Corners 7">
          <a:extLst>
            <a:ext uri="{FF2B5EF4-FFF2-40B4-BE49-F238E27FC236}">
              <a16:creationId xmlns:a16="http://schemas.microsoft.com/office/drawing/2014/main" id="{24642F89-F159-8BCF-5637-73D9644D910D}"/>
            </a:ext>
          </a:extLst>
        </xdr:cNvPr>
        <xdr:cNvSpPr/>
      </xdr:nvSpPr>
      <xdr:spPr>
        <a:xfrm>
          <a:off x="8377519" y="12097870"/>
          <a:ext cx="1143000" cy="717177"/>
        </a:xfrm>
        <a:prstGeom prst="roundRect">
          <a:avLst/>
        </a:prstGeom>
        <a:solidFill>
          <a:schemeClr val="accent4">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Tournament Time</a:t>
          </a:r>
        </a:p>
      </xdr:txBody>
    </xdr:sp>
    <xdr:clientData/>
  </xdr:twoCellAnchor>
  <xdr:twoCellAnchor>
    <xdr:from>
      <xdr:col>16</xdr:col>
      <xdr:colOff>584948</xdr:colOff>
      <xdr:row>75</xdr:row>
      <xdr:rowOff>13446</xdr:rowOff>
    </xdr:from>
    <xdr:to>
      <xdr:col>18</xdr:col>
      <xdr:colOff>517712</xdr:colOff>
      <xdr:row>78</xdr:row>
      <xdr:rowOff>159123</xdr:rowOff>
    </xdr:to>
    <xdr:sp macro="" textlink="">
      <xdr:nvSpPr>
        <xdr:cNvPr id="9" name="Rectangle: Rounded Corners 8">
          <a:extLst>
            <a:ext uri="{FF2B5EF4-FFF2-40B4-BE49-F238E27FC236}">
              <a16:creationId xmlns:a16="http://schemas.microsoft.com/office/drawing/2014/main" id="{95201337-6ED6-4018-FC7A-9DA358A2D9A8}"/>
            </a:ext>
          </a:extLst>
        </xdr:cNvPr>
        <xdr:cNvSpPr/>
      </xdr:nvSpPr>
      <xdr:spPr>
        <a:xfrm>
          <a:off x="10266830" y="12104593"/>
          <a:ext cx="1143000" cy="71717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End Tournament</a:t>
          </a:r>
          <a:r>
            <a:rPr lang="en-US" sz="1100" b="1" baseline="0"/>
            <a:t> Time</a:t>
          </a:r>
          <a:endParaRPr lang="en-US" sz="1100" b="1"/>
        </a:p>
      </xdr:txBody>
    </xdr:sp>
    <xdr:clientData/>
  </xdr:twoCellAnchor>
  <xdr:twoCellAnchor>
    <xdr:from>
      <xdr:col>20</xdr:col>
      <xdr:colOff>98613</xdr:colOff>
      <xdr:row>75</xdr:row>
      <xdr:rowOff>20170</xdr:rowOff>
    </xdr:from>
    <xdr:to>
      <xdr:col>21</xdr:col>
      <xdr:colOff>266701</xdr:colOff>
      <xdr:row>78</xdr:row>
      <xdr:rowOff>165847</xdr:rowOff>
    </xdr:to>
    <xdr:sp macro="" textlink="">
      <xdr:nvSpPr>
        <xdr:cNvPr id="10" name="Rectangle: Rounded Corners 9">
          <a:extLst>
            <a:ext uri="{FF2B5EF4-FFF2-40B4-BE49-F238E27FC236}">
              <a16:creationId xmlns:a16="http://schemas.microsoft.com/office/drawing/2014/main" id="{94744D57-8C30-C0EE-CE75-F32768474CAA}"/>
            </a:ext>
          </a:extLst>
        </xdr:cNvPr>
        <xdr:cNvSpPr/>
      </xdr:nvSpPr>
      <xdr:spPr>
        <a:xfrm>
          <a:off x="12200966" y="12111317"/>
          <a:ext cx="1143000" cy="717177"/>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rPr>
            <a:t>Clai</a:t>
          </a:r>
          <a:r>
            <a:rPr lang="en-US" sz="1100" b="1" baseline="0">
              <a:solidFill>
                <a:sysClr val="windowText" lastClr="000000"/>
              </a:solidFill>
            </a:rPr>
            <a:t>m Leaderboard Reward</a:t>
          </a:r>
          <a:endParaRPr lang="en-US" sz="1100" b="1">
            <a:solidFill>
              <a:sysClr val="windowText" lastClr="000000"/>
            </a:solidFill>
          </a:endParaRPr>
        </a:p>
      </xdr:txBody>
    </xdr:sp>
    <xdr:clientData/>
  </xdr:twoCellAnchor>
  <xdr:twoCellAnchor>
    <xdr:from>
      <xdr:col>22</xdr:col>
      <xdr:colOff>499783</xdr:colOff>
      <xdr:row>75</xdr:row>
      <xdr:rowOff>6723</xdr:rowOff>
    </xdr:from>
    <xdr:to>
      <xdr:col>24</xdr:col>
      <xdr:colOff>432547</xdr:colOff>
      <xdr:row>78</xdr:row>
      <xdr:rowOff>152400</xdr:rowOff>
    </xdr:to>
    <xdr:sp macro="" textlink="">
      <xdr:nvSpPr>
        <xdr:cNvPr id="11" name="Rectangle: Rounded Corners 10">
          <a:extLst>
            <a:ext uri="{FF2B5EF4-FFF2-40B4-BE49-F238E27FC236}">
              <a16:creationId xmlns:a16="http://schemas.microsoft.com/office/drawing/2014/main" id="{4707CC88-1908-1A5E-9363-BCC44BF1C535}"/>
            </a:ext>
          </a:extLst>
        </xdr:cNvPr>
        <xdr:cNvSpPr/>
      </xdr:nvSpPr>
      <xdr:spPr>
        <a:xfrm>
          <a:off x="14182165" y="12097870"/>
          <a:ext cx="1143000" cy="717177"/>
        </a:xfrm>
        <a:prstGeom prst="roundRect">
          <a:avLst/>
        </a:prstGeom>
        <a:solidFill>
          <a:srgbClr val="7030A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End Tournament</a:t>
          </a:r>
        </a:p>
      </xdr:txBody>
    </xdr:sp>
    <xdr:clientData/>
  </xdr:twoCellAnchor>
  <xdr:twoCellAnchor>
    <xdr:from>
      <xdr:col>5</xdr:col>
      <xdr:colOff>515470</xdr:colOff>
      <xdr:row>76</xdr:row>
      <xdr:rowOff>179295</xdr:rowOff>
    </xdr:from>
    <xdr:to>
      <xdr:col>7</xdr:col>
      <xdr:colOff>22412</xdr:colOff>
      <xdr:row>76</xdr:row>
      <xdr:rowOff>184897</xdr:rowOff>
    </xdr:to>
    <xdr:cxnSp macro="">
      <xdr:nvCxnSpPr>
        <xdr:cNvPr id="12" name="Straight Arrow Connector 11">
          <a:extLst>
            <a:ext uri="{FF2B5EF4-FFF2-40B4-BE49-F238E27FC236}">
              <a16:creationId xmlns:a16="http://schemas.microsoft.com/office/drawing/2014/main" id="{ED36E0B4-580E-4370-BC1E-CA5F0F4814A7}"/>
            </a:ext>
          </a:extLst>
        </xdr:cNvPr>
        <xdr:cNvCxnSpPr>
          <a:stCxn id="2" idx="6"/>
          <a:endCxn id="3" idx="1"/>
        </xdr:cNvCxnSpPr>
      </xdr:nvCxnSpPr>
      <xdr:spPr>
        <a:xfrm flipV="1">
          <a:off x="3541058" y="12460942"/>
          <a:ext cx="717178" cy="5602"/>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560295</xdr:colOff>
      <xdr:row>76</xdr:row>
      <xdr:rowOff>173691</xdr:rowOff>
    </xdr:from>
    <xdr:to>
      <xdr:col>10</xdr:col>
      <xdr:colOff>189099</xdr:colOff>
      <xdr:row>76</xdr:row>
      <xdr:rowOff>179295</xdr:rowOff>
    </xdr:to>
    <xdr:cxnSp macro="">
      <xdr:nvCxnSpPr>
        <xdr:cNvPr id="15" name="Straight Arrow Connector 14">
          <a:extLst>
            <a:ext uri="{FF2B5EF4-FFF2-40B4-BE49-F238E27FC236}">
              <a16:creationId xmlns:a16="http://schemas.microsoft.com/office/drawing/2014/main" id="{4E7459B4-4EB1-48DD-9AC4-963D577F497C}"/>
            </a:ext>
          </a:extLst>
        </xdr:cNvPr>
        <xdr:cNvCxnSpPr>
          <a:stCxn id="3" idx="3"/>
          <a:endCxn id="4" idx="5"/>
        </xdr:cNvCxnSpPr>
      </xdr:nvCxnSpPr>
      <xdr:spPr>
        <a:xfrm flipV="1">
          <a:off x="5401236" y="12455338"/>
          <a:ext cx="839039" cy="5604"/>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303959</xdr:colOff>
      <xdr:row>76</xdr:row>
      <xdr:rowOff>173691</xdr:rowOff>
    </xdr:from>
    <xdr:to>
      <xdr:col>13</xdr:col>
      <xdr:colOff>510990</xdr:colOff>
      <xdr:row>76</xdr:row>
      <xdr:rowOff>174812</xdr:rowOff>
    </xdr:to>
    <xdr:cxnSp macro="">
      <xdr:nvCxnSpPr>
        <xdr:cNvPr id="19" name="Straight Arrow Connector 18">
          <a:extLst>
            <a:ext uri="{FF2B5EF4-FFF2-40B4-BE49-F238E27FC236}">
              <a16:creationId xmlns:a16="http://schemas.microsoft.com/office/drawing/2014/main" id="{75C0C6CB-423D-4D60-AB48-005FF74F7D0B}"/>
            </a:ext>
          </a:extLst>
        </xdr:cNvPr>
        <xdr:cNvCxnSpPr>
          <a:stCxn id="4" idx="2"/>
          <a:endCxn id="8" idx="1"/>
        </xdr:cNvCxnSpPr>
      </xdr:nvCxnSpPr>
      <xdr:spPr>
        <a:xfrm>
          <a:off x="7565371" y="12455338"/>
          <a:ext cx="812148" cy="1121"/>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443754</xdr:colOff>
      <xdr:row>76</xdr:row>
      <xdr:rowOff>174812</xdr:rowOff>
    </xdr:from>
    <xdr:to>
      <xdr:col>16</xdr:col>
      <xdr:colOff>584948</xdr:colOff>
      <xdr:row>76</xdr:row>
      <xdr:rowOff>181535</xdr:rowOff>
    </xdr:to>
    <xdr:cxnSp macro="">
      <xdr:nvCxnSpPr>
        <xdr:cNvPr id="22" name="Straight Arrow Connector 21">
          <a:extLst>
            <a:ext uri="{FF2B5EF4-FFF2-40B4-BE49-F238E27FC236}">
              <a16:creationId xmlns:a16="http://schemas.microsoft.com/office/drawing/2014/main" id="{8A0C4AFF-9C83-4DFA-A0FC-F964926D5AA7}"/>
            </a:ext>
          </a:extLst>
        </xdr:cNvPr>
        <xdr:cNvCxnSpPr>
          <a:stCxn id="8" idx="3"/>
          <a:endCxn id="9" idx="1"/>
        </xdr:cNvCxnSpPr>
      </xdr:nvCxnSpPr>
      <xdr:spPr>
        <a:xfrm>
          <a:off x="9520519" y="12456459"/>
          <a:ext cx="746311" cy="6723"/>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517712</xdr:colOff>
      <xdr:row>76</xdr:row>
      <xdr:rowOff>181535</xdr:rowOff>
    </xdr:from>
    <xdr:to>
      <xdr:col>20</xdr:col>
      <xdr:colOff>98613</xdr:colOff>
      <xdr:row>76</xdr:row>
      <xdr:rowOff>188259</xdr:rowOff>
    </xdr:to>
    <xdr:cxnSp macro="">
      <xdr:nvCxnSpPr>
        <xdr:cNvPr id="25" name="Straight Arrow Connector 24">
          <a:extLst>
            <a:ext uri="{FF2B5EF4-FFF2-40B4-BE49-F238E27FC236}">
              <a16:creationId xmlns:a16="http://schemas.microsoft.com/office/drawing/2014/main" id="{0D5AA161-E6F2-4301-B77D-377212D04BB9}"/>
            </a:ext>
          </a:extLst>
        </xdr:cNvPr>
        <xdr:cNvCxnSpPr>
          <a:stCxn id="9" idx="3"/>
          <a:endCxn id="10" idx="1"/>
        </xdr:cNvCxnSpPr>
      </xdr:nvCxnSpPr>
      <xdr:spPr>
        <a:xfrm>
          <a:off x="11409830" y="12463182"/>
          <a:ext cx="791136" cy="6724"/>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266701</xdr:colOff>
      <xdr:row>76</xdr:row>
      <xdr:rowOff>174812</xdr:rowOff>
    </xdr:from>
    <xdr:to>
      <xdr:col>22</xdr:col>
      <xdr:colOff>499783</xdr:colOff>
      <xdr:row>76</xdr:row>
      <xdr:rowOff>188259</xdr:rowOff>
    </xdr:to>
    <xdr:cxnSp macro="">
      <xdr:nvCxnSpPr>
        <xdr:cNvPr id="28" name="Straight Arrow Connector 27">
          <a:extLst>
            <a:ext uri="{FF2B5EF4-FFF2-40B4-BE49-F238E27FC236}">
              <a16:creationId xmlns:a16="http://schemas.microsoft.com/office/drawing/2014/main" id="{AA9246A4-72D5-4C18-9AD8-41E36F02AA0C}"/>
            </a:ext>
          </a:extLst>
        </xdr:cNvPr>
        <xdr:cNvCxnSpPr>
          <a:stCxn id="10" idx="3"/>
          <a:endCxn id="11" idx="1"/>
        </xdr:cNvCxnSpPr>
      </xdr:nvCxnSpPr>
      <xdr:spPr>
        <a:xfrm flipV="1">
          <a:off x="13343966" y="12456459"/>
          <a:ext cx="838199" cy="13447"/>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593910</xdr:colOff>
      <xdr:row>82</xdr:row>
      <xdr:rowOff>89648</xdr:rowOff>
    </xdr:from>
    <xdr:to>
      <xdr:col>8</xdr:col>
      <xdr:colOff>549088</xdr:colOff>
      <xdr:row>86</xdr:row>
      <xdr:rowOff>78442</xdr:rowOff>
    </xdr:to>
    <xdr:sp macro="" textlink="">
      <xdr:nvSpPr>
        <xdr:cNvPr id="6" name="Oval 5">
          <a:extLst>
            <a:ext uri="{FF2B5EF4-FFF2-40B4-BE49-F238E27FC236}">
              <a16:creationId xmlns:a16="http://schemas.microsoft.com/office/drawing/2014/main" id="{B88D43E1-E56E-4F3E-BFFB-ADC38013418B}"/>
            </a:ext>
          </a:extLst>
        </xdr:cNvPr>
        <xdr:cNvSpPr/>
      </xdr:nvSpPr>
      <xdr:spPr>
        <a:xfrm>
          <a:off x="4224616" y="13525501"/>
          <a:ext cx="1165413" cy="750794"/>
        </a:xfrm>
        <a:prstGeom prst="ellipse">
          <a:avLst/>
        </a:prstGeom>
        <a:solidFill>
          <a:schemeClr val="accent2">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Matching Time &gt; 7p</a:t>
          </a:r>
        </a:p>
      </xdr:txBody>
    </xdr:sp>
    <xdr:clientData/>
  </xdr:twoCellAnchor>
  <xdr:twoCellAnchor>
    <xdr:from>
      <xdr:col>5</xdr:col>
      <xdr:colOff>515470</xdr:colOff>
      <xdr:row>76</xdr:row>
      <xdr:rowOff>184897</xdr:rowOff>
    </xdr:from>
    <xdr:to>
      <xdr:col>7</xdr:col>
      <xdr:colOff>159463</xdr:colOff>
      <xdr:row>83</xdr:row>
      <xdr:rowOff>9099</xdr:rowOff>
    </xdr:to>
    <xdr:cxnSp macro="">
      <xdr:nvCxnSpPr>
        <xdr:cNvPr id="13" name="Straight Arrow Connector 12">
          <a:extLst>
            <a:ext uri="{FF2B5EF4-FFF2-40B4-BE49-F238E27FC236}">
              <a16:creationId xmlns:a16="http://schemas.microsoft.com/office/drawing/2014/main" id="{9076F181-AA08-47BB-A838-1C6137B0EA76}"/>
            </a:ext>
          </a:extLst>
        </xdr:cNvPr>
        <xdr:cNvCxnSpPr>
          <a:stCxn id="2" idx="6"/>
          <a:endCxn id="6" idx="1"/>
        </xdr:cNvCxnSpPr>
      </xdr:nvCxnSpPr>
      <xdr:spPr>
        <a:xfrm>
          <a:off x="3541058" y="12477750"/>
          <a:ext cx="854229" cy="1157702"/>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96369</xdr:colOff>
      <xdr:row>82</xdr:row>
      <xdr:rowOff>85166</xdr:rowOff>
    </xdr:from>
    <xdr:to>
      <xdr:col>12</xdr:col>
      <xdr:colOff>51546</xdr:colOff>
      <xdr:row>86</xdr:row>
      <xdr:rowOff>73960</xdr:rowOff>
    </xdr:to>
    <xdr:sp macro="" textlink="">
      <xdr:nvSpPr>
        <xdr:cNvPr id="18" name="Oval 17">
          <a:extLst>
            <a:ext uri="{FF2B5EF4-FFF2-40B4-BE49-F238E27FC236}">
              <a16:creationId xmlns:a16="http://schemas.microsoft.com/office/drawing/2014/main" id="{E273CBDF-E46B-EACD-CCD4-FA48AA8B5383}"/>
            </a:ext>
          </a:extLst>
        </xdr:cNvPr>
        <xdr:cNvSpPr/>
      </xdr:nvSpPr>
      <xdr:spPr>
        <a:xfrm>
          <a:off x="6147545" y="13521019"/>
          <a:ext cx="1165413" cy="750794"/>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Cancel</a:t>
          </a:r>
        </a:p>
      </xdr:txBody>
    </xdr:sp>
    <xdr:clientData/>
  </xdr:twoCellAnchor>
  <xdr:twoCellAnchor>
    <xdr:from>
      <xdr:col>8</xdr:col>
      <xdr:colOff>549088</xdr:colOff>
      <xdr:row>84</xdr:row>
      <xdr:rowOff>79563</xdr:rowOff>
    </xdr:from>
    <xdr:to>
      <xdr:col>10</xdr:col>
      <xdr:colOff>96369</xdr:colOff>
      <xdr:row>84</xdr:row>
      <xdr:rowOff>84045</xdr:rowOff>
    </xdr:to>
    <xdr:cxnSp macro="">
      <xdr:nvCxnSpPr>
        <xdr:cNvPr id="20" name="Straight Arrow Connector 19">
          <a:extLst>
            <a:ext uri="{FF2B5EF4-FFF2-40B4-BE49-F238E27FC236}">
              <a16:creationId xmlns:a16="http://schemas.microsoft.com/office/drawing/2014/main" id="{49591E8A-028E-42BC-A2EA-89AFE8F7EDCA}"/>
            </a:ext>
          </a:extLst>
        </xdr:cNvPr>
        <xdr:cNvCxnSpPr>
          <a:stCxn id="6" idx="6"/>
          <a:endCxn id="18" idx="2"/>
        </xdr:cNvCxnSpPr>
      </xdr:nvCxnSpPr>
      <xdr:spPr>
        <a:xfrm flipV="1">
          <a:off x="5390029" y="13896416"/>
          <a:ext cx="757516" cy="4482"/>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571500</xdr:colOff>
      <xdr:row>82</xdr:row>
      <xdr:rowOff>112058</xdr:rowOff>
    </xdr:from>
    <xdr:to>
      <xdr:col>14</xdr:col>
      <xdr:colOff>504265</xdr:colOff>
      <xdr:row>86</xdr:row>
      <xdr:rowOff>67235</xdr:rowOff>
    </xdr:to>
    <xdr:sp macro="" textlink="">
      <xdr:nvSpPr>
        <xdr:cNvPr id="27" name="Rectangle: Rounded Corners 26">
          <a:extLst>
            <a:ext uri="{FF2B5EF4-FFF2-40B4-BE49-F238E27FC236}">
              <a16:creationId xmlns:a16="http://schemas.microsoft.com/office/drawing/2014/main" id="{719B16E7-BE9A-459F-8ADA-EF7E86390BE8}"/>
            </a:ext>
          </a:extLst>
        </xdr:cNvPr>
        <xdr:cNvSpPr/>
      </xdr:nvSpPr>
      <xdr:spPr>
        <a:xfrm>
          <a:off x="7832912" y="13547911"/>
          <a:ext cx="1143000" cy="717177"/>
        </a:xfrm>
        <a:prstGeom prst="roundRect">
          <a:avLst/>
        </a:prstGeom>
        <a:solidFill>
          <a:schemeClr val="accent1">
            <a:lumMod val="60000"/>
            <a:lumOff val="40000"/>
          </a:schemeClr>
        </a:solidFill>
        <a:ln>
          <a:solidFill>
            <a:schemeClr val="accent1">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Show UI/ Popup</a:t>
          </a:r>
        </a:p>
      </xdr:txBody>
    </xdr:sp>
    <xdr:clientData/>
  </xdr:twoCellAnchor>
  <xdr:twoCellAnchor>
    <xdr:from>
      <xdr:col>12</xdr:col>
      <xdr:colOff>51546</xdr:colOff>
      <xdr:row>84</xdr:row>
      <xdr:rowOff>79563</xdr:rowOff>
    </xdr:from>
    <xdr:to>
      <xdr:col>12</xdr:col>
      <xdr:colOff>571500</xdr:colOff>
      <xdr:row>84</xdr:row>
      <xdr:rowOff>89647</xdr:rowOff>
    </xdr:to>
    <xdr:cxnSp macro="">
      <xdr:nvCxnSpPr>
        <xdr:cNvPr id="29" name="Straight Arrow Connector 28">
          <a:extLst>
            <a:ext uri="{FF2B5EF4-FFF2-40B4-BE49-F238E27FC236}">
              <a16:creationId xmlns:a16="http://schemas.microsoft.com/office/drawing/2014/main" id="{F66B4043-4B17-4854-AE85-552AD761FF19}"/>
            </a:ext>
          </a:extLst>
        </xdr:cNvPr>
        <xdr:cNvCxnSpPr>
          <a:stCxn id="18" idx="6"/>
          <a:endCxn id="27" idx="1"/>
        </xdr:cNvCxnSpPr>
      </xdr:nvCxnSpPr>
      <xdr:spPr>
        <a:xfrm>
          <a:off x="7312958" y="13896416"/>
          <a:ext cx="519954" cy="10084"/>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403411</xdr:colOff>
      <xdr:row>222</xdr:row>
      <xdr:rowOff>89649</xdr:rowOff>
    </xdr:from>
    <xdr:to>
      <xdr:col>5</xdr:col>
      <xdr:colOff>190500</xdr:colOff>
      <xdr:row>226</xdr:row>
      <xdr:rowOff>78443</xdr:rowOff>
    </xdr:to>
    <xdr:sp macro="" textlink="">
      <xdr:nvSpPr>
        <xdr:cNvPr id="35" name="Oval 34">
          <a:extLst>
            <a:ext uri="{FF2B5EF4-FFF2-40B4-BE49-F238E27FC236}">
              <a16:creationId xmlns:a16="http://schemas.microsoft.com/office/drawing/2014/main" id="{CA13E762-F6B3-43DC-9DB4-02039E5F9679}"/>
            </a:ext>
          </a:extLst>
        </xdr:cNvPr>
        <xdr:cNvSpPr/>
      </xdr:nvSpPr>
      <xdr:spPr>
        <a:xfrm>
          <a:off x="2218764" y="41674678"/>
          <a:ext cx="997324" cy="750794"/>
        </a:xfrm>
        <a:prstGeom prst="ellipse">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Start Game</a:t>
          </a:r>
        </a:p>
      </xdr:txBody>
    </xdr:sp>
    <xdr:clientData/>
  </xdr:twoCellAnchor>
  <xdr:twoCellAnchor>
    <xdr:from>
      <xdr:col>12</xdr:col>
      <xdr:colOff>549091</xdr:colOff>
      <xdr:row>222</xdr:row>
      <xdr:rowOff>78443</xdr:rowOff>
    </xdr:from>
    <xdr:to>
      <xdr:col>15</xdr:col>
      <xdr:colOff>89648</xdr:colOff>
      <xdr:row>226</xdr:row>
      <xdr:rowOff>33620</xdr:rowOff>
    </xdr:to>
    <xdr:sp macro="" textlink="">
      <xdr:nvSpPr>
        <xdr:cNvPr id="36" name="Rectangle: Rounded Corners 35">
          <a:extLst>
            <a:ext uri="{FF2B5EF4-FFF2-40B4-BE49-F238E27FC236}">
              <a16:creationId xmlns:a16="http://schemas.microsoft.com/office/drawing/2014/main" id="{BF716C9C-9726-4376-AB3E-21686648E242}"/>
            </a:ext>
          </a:extLst>
        </xdr:cNvPr>
        <xdr:cNvSpPr/>
      </xdr:nvSpPr>
      <xdr:spPr>
        <a:xfrm>
          <a:off x="7810503" y="41663472"/>
          <a:ext cx="1355910" cy="717177"/>
        </a:xfrm>
        <a:prstGeom prst="round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rPr>
            <a:t>Diễn</a:t>
          </a:r>
          <a:r>
            <a:rPr lang="en-US" sz="1100" b="1" baseline="0">
              <a:solidFill>
                <a:sysClr val="windowText" lastClr="000000"/>
              </a:solidFill>
            </a:rPr>
            <a:t> ra đồng thời</a:t>
          </a:r>
          <a:endParaRPr lang="en-US" sz="1100" b="1">
            <a:solidFill>
              <a:sysClr val="windowText" lastClr="000000"/>
            </a:solidFill>
          </a:endParaRPr>
        </a:p>
      </xdr:txBody>
    </xdr:sp>
    <xdr:clientData/>
  </xdr:twoCellAnchor>
  <xdr:twoCellAnchor>
    <xdr:from>
      <xdr:col>19</xdr:col>
      <xdr:colOff>0</xdr:colOff>
      <xdr:row>221</xdr:row>
      <xdr:rowOff>112058</xdr:rowOff>
    </xdr:from>
    <xdr:to>
      <xdr:col>20</xdr:col>
      <xdr:colOff>963706</xdr:colOff>
      <xdr:row>226</xdr:row>
      <xdr:rowOff>134472</xdr:rowOff>
    </xdr:to>
    <xdr:sp macro="" textlink="">
      <xdr:nvSpPr>
        <xdr:cNvPr id="37" name="Parallelogram 36">
          <a:extLst>
            <a:ext uri="{FF2B5EF4-FFF2-40B4-BE49-F238E27FC236}">
              <a16:creationId xmlns:a16="http://schemas.microsoft.com/office/drawing/2014/main" id="{76F520AC-6D63-4C1B-99E2-5340D962F370}"/>
            </a:ext>
          </a:extLst>
        </xdr:cNvPr>
        <xdr:cNvSpPr/>
      </xdr:nvSpPr>
      <xdr:spPr>
        <a:xfrm>
          <a:off x="11497235" y="41506587"/>
          <a:ext cx="1568824" cy="974914"/>
        </a:xfrm>
        <a:prstGeom prst="parallelogram">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Start Game</a:t>
          </a:r>
        </a:p>
      </xdr:txBody>
    </xdr:sp>
    <xdr:clientData/>
  </xdr:twoCellAnchor>
  <xdr:twoCellAnchor>
    <xdr:from>
      <xdr:col>11</xdr:col>
      <xdr:colOff>403413</xdr:colOff>
      <xdr:row>226</xdr:row>
      <xdr:rowOff>11208</xdr:rowOff>
    </xdr:from>
    <xdr:to>
      <xdr:col>13</xdr:col>
      <xdr:colOff>381002</xdr:colOff>
      <xdr:row>230</xdr:row>
      <xdr:rowOff>123267</xdr:rowOff>
    </xdr:to>
    <xdr:sp macro="" textlink="">
      <xdr:nvSpPr>
        <xdr:cNvPr id="38" name="Rectangle 37">
          <a:extLst>
            <a:ext uri="{FF2B5EF4-FFF2-40B4-BE49-F238E27FC236}">
              <a16:creationId xmlns:a16="http://schemas.microsoft.com/office/drawing/2014/main" id="{758E46B9-7197-4B05-90F5-8571BA0F691A}"/>
            </a:ext>
          </a:extLst>
        </xdr:cNvPr>
        <xdr:cNvSpPr/>
      </xdr:nvSpPr>
      <xdr:spPr>
        <a:xfrm>
          <a:off x="7059707" y="42358237"/>
          <a:ext cx="1187824" cy="874059"/>
        </a:xfrm>
        <a:prstGeom prst="re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rPr>
            <a:t>HIện</a:t>
          </a:r>
          <a:r>
            <a:rPr lang="en-US" sz="1100" b="1" baseline="0">
              <a:solidFill>
                <a:sysClr val="windowText" lastClr="000000"/>
              </a:solidFill>
            </a:rPr>
            <a:t> Pop thông báo bạn có bet không</a:t>
          </a:r>
          <a:endParaRPr lang="en-US" sz="1100" b="1">
            <a:solidFill>
              <a:sysClr val="windowText" lastClr="000000"/>
            </a:solidFill>
          </a:endParaRPr>
        </a:p>
      </xdr:txBody>
    </xdr:sp>
    <xdr:clientData/>
  </xdr:twoCellAnchor>
  <xdr:twoCellAnchor>
    <xdr:from>
      <xdr:col>8</xdr:col>
      <xdr:colOff>197224</xdr:colOff>
      <xdr:row>224</xdr:row>
      <xdr:rowOff>73962</xdr:rowOff>
    </xdr:from>
    <xdr:to>
      <xdr:col>9</xdr:col>
      <xdr:colOff>73960</xdr:colOff>
      <xdr:row>224</xdr:row>
      <xdr:rowOff>79564</xdr:rowOff>
    </xdr:to>
    <xdr:cxnSp macro="">
      <xdr:nvCxnSpPr>
        <xdr:cNvPr id="39" name="Straight Arrow Connector 38">
          <a:extLst>
            <a:ext uri="{FF2B5EF4-FFF2-40B4-BE49-F238E27FC236}">
              <a16:creationId xmlns:a16="http://schemas.microsoft.com/office/drawing/2014/main" id="{791C6518-11DD-4754-A5BD-53D5A71467EE}"/>
            </a:ext>
          </a:extLst>
        </xdr:cNvPr>
        <xdr:cNvCxnSpPr>
          <a:stCxn id="42" idx="6"/>
          <a:endCxn id="47" idx="1"/>
        </xdr:cNvCxnSpPr>
      </xdr:nvCxnSpPr>
      <xdr:spPr>
        <a:xfrm flipV="1">
          <a:off x="5038165" y="42039991"/>
          <a:ext cx="481854" cy="5602"/>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410135</xdr:colOff>
      <xdr:row>222</xdr:row>
      <xdr:rowOff>85167</xdr:rowOff>
    </xdr:from>
    <xdr:to>
      <xdr:col>8</xdr:col>
      <xdr:colOff>197224</xdr:colOff>
      <xdr:row>226</xdr:row>
      <xdr:rowOff>73961</xdr:rowOff>
    </xdr:to>
    <xdr:sp macro="" textlink="">
      <xdr:nvSpPr>
        <xdr:cNvPr id="42" name="Oval 41">
          <a:extLst>
            <a:ext uri="{FF2B5EF4-FFF2-40B4-BE49-F238E27FC236}">
              <a16:creationId xmlns:a16="http://schemas.microsoft.com/office/drawing/2014/main" id="{C87DD92E-01BA-4409-B448-E97A445BD44F}"/>
            </a:ext>
          </a:extLst>
        </xdr:cNvPr>
        <xdr:cNvSpPr/>
      </xdr:nvSpPr>
      <xdr:spPr>
        <a:xfrm>
          <a:off x="4040841" y="41670196"/>
          <a:ext cx="997324" cy="750794"/>
        </a:xfrm>
        <a:prstGeom prst="ellipse">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Map 3</a:t>
          </a:r>
        </a:p>
      </xdr:txBody>
    </xdr:sp>
    <xdr:clientData/>
  </xdr:twoCellAnchor>
  <xdr:twoCellAnchor>
    <xdr:from>
      <xdr:col>5</xdr:col>
      <xdr:colOff>190500</xdr:colOff>
      <xdr:row>224</xdr:row>
      <xdr:rowOff>79564</xdr:rowOff>
    </xdr:from>
    <xdr:to>
      <xdr:col>6</xdr:col>
      <xdr:colOff>410135</xdr:colOff>
      <xdr:row>224</xdr:row>
      <xdr:rowOff>84046</xdr:rowOff>
    </xdr:to>
    <xdr:cxnSp macro="">
      <xdr:nvCxnSpPr>
        <xdr:cNvPr id="43" name="Straight Arrow Connector 42">
          <a:extLst>
            <a:ext uri="{FF2B5EF4-FFF2-40B4-BE49-F238E27FC236}">
              <a16:creationId xmlns:a16="http://schemas.microsoft.com/office/drawing/2014/main" id="{257B52CC-6FAC-4DF1-92C8-014441BC5B35}"/>
            </a:ext>
          </a:extLst>
        </xdr:cNvPr>
        <xdr:cNvCxnSpPr>
          <a:stCxn id="35" idx="6"/>
          <a:endCxn id="42" idx="2"/>
        </xdr:cNvCxnSpPr>
      </xdr:nvCxnSpPr>
      <xdr:spPr>
        <a:xfrm flipV="1">
          <a:off x="3216088" y="42045593"/>
          <a:ext cx="824753" cy="4482"/>
        </a:xfrm>
        <a:prstGeom prst="straightConnector1">
          <a:avLst/>
        </a:prstGeom>
        <a:ln w="28575">
          <a:solidFill>
            <a:sysClr val="windowText" lastClr="000000"/>
          </a:solidFill>
          <a:prstDash val="dashDot"/>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73960</xdr:colOff>
      <xdr:row>222</xdr:row>
      <xdr:rowOff>96373</xdr:rowOff>
    </xdr:from>
    <xdr:to>
      <xdr:col>11</xdr:col>
      <xdr:colOff>6725</xdr:colOff>
      <xdr:row>226</xdr:row>
      <xdr:rowOff>51550</xdr:rowOff>
    </xdr:to>
    <xdr:sp macro="" textlink="">
      <xdr:nvSpPr>
        <xdr:cNvPr id="47" name="Rectangle: Rounded Corners 46">
          <a:extLst>
            <a:ext uri="{FF2B5EF4-FFF2-40B4-BE49-F238E27FC236}">
              <a16:creationId xmlns:a16="http://schemas.microsoft.com/office/drawing/2014/main" id="{099DAC58-1103-4D29-B879-9B9EE5FBD5AF}"/>
            </a:ext>
          </a:extLst>
        </xdr:cNvPr>
        <xdr:cNvSpPr/>
      </xdr:nvSpPr>
      <xdr:spPr>
        <a:xfrm>
          <a:off x="5520019" y="41681402"/>
          <a:ext cx="1143000" cy="717177"/>
        </a:xfrm>
        <a:prstGeom prst="round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Vào</a:t>
          </a:r>
          <a:r>
            <a:rPr lang="en-US" sz="1100" b="1" baseline="0"/>
            <a:t> game map 3</a:t>
          </a:r>
          <a:endParaRPr lang="en-US" sz="1100" b="1"/>
        </a:p>
      </xdr:txBody>
    </xdr:sp>
    <xdr:clientData/>
  </xdr:twoCellAnchor>
  <xdr:twoCellAnchor>
    <xdr:from>
      <xdr:col>11</xdr:col>
      <xdr:colOff>6725</xdr:colOff>
      <xdr:row>224</xdr:row>
      <xdr:rowOff>73962</xdr:rowOff>
    </xdr:from>
    <xdr:to>
      <xdr:col>11</xdr:col>
      <xdr:colOff>403413</xdr:colOff>
      <xdr:row>228</xdr:row>
      <xdr:rowOff>67238</xdr:rowOff>
    </xdr:to>
    <xdr:cxnSp macro="">
      <xdr:nvCxnSpPr>
        <xdr:cNvPr id="50" name="Straight Arrow Connector 49">
          <a:extLst>
            <a:ext uri="{FF2B5EF4-FFF2-40B4-BE49-F238E27FC236}">
              <a16:creationId xmlns:a16="http://schemas.microsoft.com/office/drawing/2014/main" id="{9214FD37-D304-4410-B8D3-56888365C1DA}"/>
            </a:ext>
          </a:extLst>
        </xdr:cNvPr>
        <xdr:cNvCxnSpPr>
          <a:stCxn id="47" idx="3"/>
          <a:endCxn id="38" idx="1"/>
        </xdr:cNvCxnSpPr>
      </xdr:nvCxnSpPr>
      <xdr:spPr>
        <a:xfrm>
          <a:off x="6663019" y="42039991"/>
          <a:ext cx="396688" cy="755276"/>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421344</xdr:colOff>
      <xdr:row>218</xdr:row>
      <xdr:rowOff>107579</xdr:rowOff>
    </xdr:from>
    <xdr:to>
      <xdr:col>13</xdr:col>
      <xdr:colOff>354109</xdr:colOff>
      <xdr:row>222</xdr:row>
      <xdr:rowOff>62756</xdr:rowOff>
    </xdr:to>
    <xdr:sp macro="" textlink="">
      <xdr:nvSpPr>
        <xdr:cNvPr id="55" name="Rectangle: Rounded Corners 54">
          <a:extLst>
            <a:ext uri="{FF2B5EF4-FFF2-40B4-BE49-F238E27FC236}">
              <a16:creationId xmlns:a16="http://schemas.microsoft.com/office/drawing/2014/main" id="{63B504AC-092E-4797-B5F9-52F56DB56AE1}"/>
            </a:ext>
          </a:extLst>
        </xdr:cNvPr>
        <xdr:cNvSpPr/>
      </xdr:nvSpPr>
      <xdr:spPr>
        <a:xfrm>
          <a:off x="7077638" y="40930608"/>
          <a:ext cx="1143000" cy="71717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Camera</a:t>
          </a:r>
          <a:r>
            <a:rPr lang="en-US" sz="1100" b="1" baseline="0"/>
            <a:t> di chuyển</a:t>
          </a:r>
          <a:endParaRPr lang="en-US" sz="1100" b="1"/>
        </a:p>
      </xdr:txBody>
    </xdr:sp>
    <xdr:clientData/>
  </xdr:twoCellAnchor>
  <xdr:twoCellAnchor>
    <xdr:from>
      <xdr:col>11</xdr:col>
      <xdr:colOff>6725</xdr:colOff>
      <xdr:row>220</xdr:row>
      <xdr:rowOff>85168</xdr:rowOff>
    </xdr:from>
    <xdr:to>
      <xdr:col>11</xdr:col>
      <xdr:colOff>421344</xdr:colOff>
      <xdr:row>224</xdr:row>
      <xdr:rowOff>73962</xdr:rowOff>
    </xdr:to>
    <xdr:cxnSp macro="">
      <xdr:nvCxnSpPr>
        <xdr:cNvPr id="56" name="Straight Arrow Connector 55">
          <a:extLst>
            <a:ext uri="{FF2B5EF4-FFF2-40B4-BE49-F238E27FC236}">
              <a16:creationId xmlns:a16="http://schemas.microsoft.com/office/drawing/2014/main" id="{BA56E1B4-617E-4CA5-BB43-BB7E928E13AA}"/>
            </a:ext>
          </a:extLst>
        </xdr:cNvPr>
        <xdr:cNvCxnSpPr>
          <a:stCxn id="47" idx="3"/>
          <a:endCxn id="55" idx="1"/>
        </xdr:cNvCxnSpPr>
      </xdr:nvCxnSpPr>
      <xdr:spPr>
        <a:xfrm flipV="1">
          <a:off x="6663019" y="41289197"/>
          <a:ext cx="414619" cy="750794"/>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257736</xdr:colOff>
      <xdr:row>223</xdr:row>
      <xdr:rowOff>33619</xdr:rowOff>
    </xdr:from>
    <xdr:to>
      <xdr:col>12</xdr:col>
      <xdr:colOff>257736</xdr:colOff>
      <xdr:row>225</xdr:row>
      <xdr:rowOff>89648</xdr:rowOff>
    </xdr:to>
    <xdr:cxnSp macro="">
      <xdr:nvCxnSpPr>
        <xdr:cNvPr id="64" name="Straight Arrow Connector 63">
          <a:extLst>
            <a:ext uri="{FF2B5EF4-FFF2-40B4-BE49-F238E27FC236}">
              <a16:creationId xmlns:a16="http://schemas.microsoft.com/office/drawing/2014/main" id="{421241DD-A159-4F5F-A74C-238C6F22C91C}"/>
            </a:ext>
          </a:extLst>
        </xdr:cNvPr>
        <xdr:cNvCxnSpPr/>
      </xdr:nvCxnSpPr>
      <xdr:spPr>
        <a:xfrm flipV="1">
          <a:off x="7519148" y="41809148"/>
          <a:ext cx="0" cy="437029"/>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448235</xdr:colOff>
      <xdr:row>223</xdr:row>
      <xdr:rowOff>67236</xdr:rowOff>
    </xdr:from>
    <xdr:to>
      <xdr:col>12</xdr:col>
      <xdr:colOff>448235</xdr:colOff>
      <xdr:row>225</xdr:row>
      <xdr:rowOff>89649</xdr:rowOff>
    </xdr:to>
    <xdr:cxnSp macro="">
      <xdr:nvCxnSpPr>
        <xdr:cNvPr id="67" name="Straight Arrow Connector 66">
          <a:extLst>
            <a:ext uri="{FF2B5EF4-FFF2-40B4-BE49-F238E27FC236}">
              <a16:creationId xmlns:a16="http://schemas.microsoft.com/office/drawing/2014/main" id="{9154FAA0-9A64-489A-8B45-684BDFA90D11}"/>
            </a:ext>
          </a:extLst>
        </xdr:cNvPr>
        <xdr:cNvCxnSpPr/>
      </xdr:nvCxnSpPr>
      <xdr:spPr>
        <a:xfrm>
          <a:off x="7709647" y="41842765"/>
          <a:ext cx="0" cy="403413"/>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327216</xdr:colOff>
      <xdr:row>226</xdr:row>
      <xdr:rowOff>91891</xdr:rowOff>
    </xdr:from>
    <xdr:to>
      <xdr:col>16</xdr:col>
      <xdr:colOff>259981</xdr:colOff>
      <xdr:row>230</xdr:row>
      <xdr:rowOff>47068</xdr:rowOff>
    </xdr:to>
    <xdr:sp macro="" textlink="">
      <xdr:nvSpPr>
        <xdr:cNvPr id="74" name="Rectangle: Rounded Corners 73">
          <a:extLst>
            <a:ext uri="{FF2B5EF4-FFF2-40B4-BE49-F238E27FC236}">
              <a16:creationId xmlns:a16="http://schemas.microsoft.com/office/drawing/2014/main" id="{FB29F25C-983D-4EFD-B91D-368FED4D4CFC}"/>
            </a:ext>
          </a:extLst>
        </xdr:cNvPr>
        <xdr:cNvSpPr/>
      </xdr:nvSpPr>
      <xdr:spPr>
        <a:xfrm>
          <a:off x="8798863" y="42438920"/>
          <a:ext cx="1143000" cy="717177"/>
        </a:xfrm>
        <a:prstGeom prst="roundRect">
          <a:avLst/>
        </a:prstGeom>
        <a:solidFill>
          <a:srgbClr val="0070C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User</a:t>
          </a:r>
          <a:r>
            <a:rPr lang="en-US" sz="1100" b="1" baseline="0"/>
            <a:t> confirm</a:t>
          </a:r>
          <a:endParaRPr lang="en-US" sz="1100" b="1"/>
        </a:p>
      </xdr:txBody>
    </xdr:sp>
    <xdr:clientData/>
  </xdr:twoCellAnchor>
  <xdr:twoCellAnchor>
    <xdr:from>
      <xdr:col>13</xdr:col>
      <xdr:colOff>381002</xdr:colOff>
      <xdr:row>228</xdr:row>
      <xdr:rowOff>67238</xdr:rowOff>
    </xdr:from>
    <xdr:to>
      <xdr:col>14</xdr:col>
      <xdr:colOff>327216</xdr:colOff>
      <xdr:row>228</xdr:row>
      <xdr:rowOff>69480</xdr:rowOff>
    </xdr:to>
    <xdr:cxnSp macro="">
      <xdr:nvCxnSpPr>
        <xdr:cNvPr id="75" name="Straight Arrow Connector 74">
          <a:extLst>
            <a:ext uri="{FF2B5EF4-FFF2-40B4-BE49-F238E27FC236}">
              <a16:creationId xmlns:a16="http://schemas.microsoft.com/office/drawing/2014/main" id="{9DDA76B1-0ABE-4C4E-AC2E-038DB04A8FD2}"/>
            </a:ext>
          </a:extLst>
        </xdr:cNvPr>
        <xdr:cNvCxnSpPr>
          <a:stCxn id="38" idx="3"/>
          <a:endCxn id="74" idx="1"/>
        </xdr:cNvCxnSpPr>
      </xdr:nvCxnSpPr>
      <xdr:spPr>
        <a:xfrm>
          <a:off x="8247531" y="42795267"/>
          <a:ext cx="551332" cy="2242"/>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259981</xdr:colOff>
      <xdr:row>224</xdr:row>
      <xdr:rowOff>28015</xdr:rowOff>
    </xdr:from>
    <xdr:to>
      <xdr:col>19</xdr:col>
      <xdr:colOff>121864</xdr:colOff>
      <xdr:row>228</xdr:row>
      <xdr:rowOff>69480</xdr:rowOff>
    </xdr:to>
    <xdr:cxnSp macro="">
      <xdr:nvCxnSpPr>
        <xdr:cNvPr id="80" name="Straight Arrow Connector 79">
          <a:extLst>
            <a:ext uri="{FF2B5EF4-FFF2-40B4-BE49-F238E27FC236}">
              <a16:creationId xmlns:a16="http://schemas.microsoft.com/office/drawing/2014/main" id="{EA3BB6EC-D986-4F3C-BF51-725B1DBC8EF3}"/>
            </a:ext>
          </a:extLst>
        </xdr:cNvPr>
        <xdr:cNvCxnSpPr>
          <a:stCxn id="74" idx="3"/>
          <a:endCxn id="37" idx="5"/>
        </xdr:cNvCxnSpPr>
      </xdr:nvCxnSpPr>
      <xdr:spPr>
        <a:xfrm flipV="1">
          <a:off x="9941863" y="41994044"/>
          <a:ext cx="1677236" cy="803465"/>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53788</xdr:colOff>
      <xdr:row>309</xdr:row>
      <xdr:rowOff>93263</xdr:rowOff>
    </xdr:from>
    <xdr:to>
      <xdr:col>18</xdr:col>
      <xdr:colOff>368423</xdr:colOff>
      <xdr:row>318</xdr:row>
      <xdr:rowOff>94876</xdr:rowOff>
    </xdr:to>
    <xdr:grpSp>
      <xdr:nvGrpSpPr>
        <xdr:cNvPr id="14" name="Group 13">
          <a:extLst>
            <a:ext uri="{FF2B5EF4-FFF2-40B4-BE49-F238E27FC236}">
              <a16:creationId xmlns:a16="http://schemas.microsoft.com/office/drawing/2014/main" id="{E154AA67-46CC-4316-B496-1858937165AF}"/>
            </a:ext>
          </a:extLst>
        </xdr:cNvPr>
        <xdr:cNvGrpSpPr/>
      </xdr:nvGrpSpPr>
      <xdr:grpSpPr>
        <a:xfrm>
          <a:off x="1272988" y="56059922"/>
          <a:ext cx="12497670" cy="1615260"/>
          <a:chOff x="1996170" y="7787640"/>
          <a:chExt cx="10452948" cy="1616982"/>
        </a:xfrm>
      </xdr:grpSpPr>
      <xdr:grpSp>
        <xdr:nvGrpSpPr>
          <xdr:cNvPr id="16" name="Group 15">
            <a:extLst>
              <a:ext uri="{FF2B5EF4-FFF2-40B4-BE49-F238E27FC236}">
                <a16:creationId xmlns:a16="http://schemas.microsoft.com/office/drawing/2014/main" id="{DC49C506-3BE5-B2C3-26E0-32FAA12AB0AC}"/>
              </a:ext>
            </a:extLst>
          </xdr:cNvPr>
          <xdr:cNvGrpSpPr/>
        </xdr:nvGrpSpPr>
        <xdr:grpSpPr>
          <a:xfrm>
            <a:off x="1996170" y="7787640"/>
            <a:ext cx="10452948" cy="1616982"/>
            <a:chOff x="1996170" y="7787640"/>
            <a:chExt cx="10452948" cy="1616982"/>
          </a:xfrm>
        </xdr:grpSpPr>
        <xdr:sp macro="" textlink="">
          <xdr:nvSpPr>
            <xdr:cNvPr id="21" name="Rectangle: Rounded Corners 20">
              <a:extLst>
                <a:ext uri="{FF2B5EF4-FFF2-40B4-BE49-F238E27FC236}">
                  <a16:creationId xmlns:a16="http://schemas.microsoft.com/office/drawing/2014/main" id="{0D664236-2754-8EA4-EF64-B05D10863822}"/>
                </a:ext>
              </a:extLst>
            </xdr:cNvPr>
            <xdr:cNvSpPr/>
          </xdr:nvSpPr>
          <xdr:spPr>
            <a:xfrm>
              <a:off x="10990276" y="8198266"/>
              <a:ext cx="1458842" cy="723646"/>
            </a:xfrm>
            <a:prstGeom prst="roundRect">
              <a:avLst/>
            </a:prstGeom>
            <a:solidFill>
              <a:sysClr val="window" lastClr="FFFFFF"/>
            </a:solidFill>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n-US" sz="1100"/>
                <a:t>Điểm</a:t>
              </a:r>
              <a:r>
                <a:rPr lang="en-US" sz="1100" baseline="0"/>
                <a:t> đánh giá hiệu suất của player</a:t>
              </a:r>
              <a:endParaRPr lang="en-US" sz="1100"/>
            </a:p>
          </xdr:txBody>
        </xdr:sp>
        <xdr:grpSp>
          <xdr:nvGrpSpPr>
            <xdr:cNvPr id="23" name="Group 22">
              <a:extLst>
                <a:ext uri="{FF2B5EF4-FFF2-40B4-BE49-F238E27FC236}">
                  <a16:creationId xmlns:a16="http://schemas.microsoft.com/office/drawing/2014/main" id="{78405B48-DCF5-AEAE-B504-055ECEEF5440}"/>
                </a:ext>
              </a:extLst>
            </xdr:cNvPr>
            <xdr:cNvGrpSpPr/>
          </xdr:nvGrpSpPr>
          <xdr:grpSpPr>
            <a:xfrm>
              <a:off x="1996170" y="7787640"/>
              <a:ext cx="8445708" cy="1616982"/>
              <a:chOff x="1996170" y="7787640"/>
              <a:chExt cx="8445708" cy="1616982"/>
            </a:xfrm>
          </xdr:grpSpPr>
          <xdr:grpSp>
            <xdr:nvGrpSpPr>
              <xdr:cNvPr id="24" name="Group 23">
                <a:extLst>
                  <a:ext uri="{FF2B5EF4-FFF2-40B4-BE49-F238E27FC236}">
                    <a16:creationId xmlns:a16="http://schemas.microsoft.com/office/drawing/2014/main" id="{7B71D375-067B-1111-6FA4-23652FB2902B}"/>
                  </a:ext>
                </a:extLst>
              </xdr:cNvPr>
              <xdr:cNvGrpSpPr/>
            </xdr:nvGrpSpPr>
            <xdr:grpSpPr>
              <a:xfrm>
                <a:off x="1996170" y="7787640"/>
                <a:ext cx="6121263" cy="1616982"/>
                <a:chOff x="1866630" y="8656320"/>
                <a:chExt cx="5183972" cy="1617712"/>
              </a:xfrm>
            </xdr:grpSpPr>
            <xdr:grpSp>
              <xdr:nvGrpSpPr>
                <xdr:cNvPr id="44" name="Group 43">
                  <a:extLst>
                    <a:ext uri="{FF2B5EF4-FFF2-40B4-BE49-F238E27FC236}">
                      <a16:creationId xmlns:a16="http://schemas.microsoft.com/office/drawing/2014/main" id="{FB73546D-9CF0-A5B4-9ADB-4747E3525D15}"/>
                    </a:ext>
                  </a:extLst>
                </xdr:cNvPr>
                <xdr:cNvGrpSpPr/>
              </xdr:nvGrpSpPr>
              <xdr:grpSpPr>
                <a:xfrm>
                  <a:off x="1866630" y="8656320"/>
                  <a:ext cx="5183972" cy="1617712"/>
                  <a:chOff x="2222529" y="11452860"/>
                  <a:chExt cx="5246044" cy="1617712"/>
                </a:xfrm>
              </xdr:grpSpPr>
              <xdr:sp macro="" textlink="">
                <xdr:nvSpPr>
                  <xdr:cNvPr id="48" name="Rectangle: Rounded Corners 47">
                    <a:extLst>
                      <a:ext uri="{FF2B5EF4-FFF2-40B4-BE49-F238E27FC236}">
                        <a16:creationId xmlns:a16="http://schemas.microsoft.com/office/drawing/2014/main" id="{5CD6DCC4-636B-AA72-2C7F-C8878F5D30BB}"/>
                      </a:ext>
                    </a:extLst>
                  </xdr:cNvPr>
                  <xdr:cNvSpPr/>
                </xdr:nvSpPr>
                <xdr:spPr>
                  <a:xfrm>
                    <a:off x="6277558" y="11864340"/>
                    <a:ext cx="1191015" cy="723900"/>
                  </a:xfrm>
                  <a:prstGeom prst="roundRect">
                    <a:avLst/>
                  </a:prstGeom>
                  <a:solidFill>
                    <a:srgbClr val="FFC000"/>
                  </a:solidFill>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n-US" sz="1100" b="1"/>
                      <a:t>Leaderboard</a:t>
                    </a:r>
                    <a:r>
                      <a:rPr lang="en-US" sz="1100" b="1" baseline="0"/>
                      <a:t> Search</a:t>
                    </a:r>
                    <a:endParaRPr lang="en-US" sz="1100" b="1"/>
                  </a:p>
                </xdr:txBody>
              </xdr:sp>
              <xdr:sp macro="" textlink="">
                <xdr:nvSpPr>
                  <xdr:cNvPr id="49" name="Rectangle: Rounded Corners 48">
                    <a:extLst>
                      <a:ext uri="{FF2B5EF4-FFF2-40B4-BE49-F238E27FC236}">
                        <a16:creationId xmlns:a16="http://schemas.microsoft.com/office/drawing/2014/main" id="{9CFF3EAF-7FA0-AFBE-1E53-12CAAAF35864}"/>
                      </a:ext>
                    </a:extLst>
                  </xdr:cNvPr>
                  <xdr:cNvSpPr/>
                </xdr:nvSpPr>
                <xdr:spPr>
                  <a:xfrm>
                    <a:off x="4014002" y="12346672"/>
                    <a:ext cx="1381515" cy="723900"/>
                  </a:xfrm>
                  <a:prstGeom prst="roundRect">
                    <a:avLst/>
                  </a:prstGeom>
                  <a:solidFill>
                    <a:srgbClr val="00B0F0"/>
                  </a:solidFill>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n-US" sz="1100" b="0"/>
                      <a:t>TrophySearch</a:t>
                    </a:r>
                  </a:p>
                  <a:p>
                    <a:pPr algn="ctr"/>
                    <a:r>
                      <a:rPr lang="en-US" sz="1100" b="0"/>
                      <a:t>(Player</a:t>
                    </a:r>
                    <a:r>
                      <a:rPr lang="en-US" sz="1100" b="0" baseline="0"/>
                      <a:t> Rank)</a:t>
                    </a:r>
                    <a:endParaRPr lang="en-US" sz="1100" b="0"/>
                  </a:p>
                </xdr:txBody>
              </xdr:sp>
              <xdr:sp macro="" textlink="">
                <xdr:nvSpPr>
                  <xdr:cNvPr id="51" name="Rectangle: Rounded Corners 50">
                    <a:extLst>
                      <a:ext uri="{FF2B5EF4-FFF2-40B4-BE49-F238E27FC236}">
                        <a16:creationId xmlns:a16="http://schemas.microsoft.com/office/drawing/2014/main" id="{9C66B235-F3F0-8956-7138-6049FC3EC5B7}"/>
                      </a:ext>
                    </a:extLst>
                  </xdr:cNvPr>
                  <xdr:cNvSpPr/>
                </xdr:nvSpPr>
                <xdr:spPr>
                  <a:xfrm>
                    <a:off x="2226451" y="12328162"/>
                    <a:ext cx="1175775" cy="723900"/>
                  </a:xfrm>
                  <a:prstGeom prst="round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n-US" sz="1100" baseline="0"/>
                      <a:t>Điểm xếp hạng của player</a:t>
                    </a:r>
                    <a:endParaRPr lang="en-US" sz="1100"/>
                  </a:p>
                </xdr:txBody>
              </xdr:sp>
              <xdr:sp macro="" textlink="">
                <xdr:nvSpPr>
                  <xdr:cNvPr id="52" name="Rectangle: Rounded Corners 51">
                    <a:extLst>
                      <a:ext uri="{FF2B5EF4-FFF2-40B4-BE49-F238E27FC236}">
                        <a16:creationId xmlns:a16="http://schemas.microsoft.com/office/drawing/2014/main" id="{F2E16127-ED87-1890-DFEF-5E8E5E1A7134}"/>
                      </a:ext>
                    </a:extLst>
                  </xdr:cNvPr>
                  <xdr:cNvSpPr/>
                </xdr:nvSpPr>
                <xdr:spPr>
                  <a:xfrm>
                    <a:off x="4011314" y="11460480"/>
                    <a:ext cx="1381515" cy="723900"/>
                  </a:xfrm>
                  <a:prstGeom prst="roundRect">
                    <a:avLst/>
                  </a:prstGeom>
                  <a:solidFill>
                    <a:srgbClr val="00B0F0"/>
                  </a:solidFill>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n-US" sz="1100" b="0"/>
                      <a:t>Top 1 LB - Streak Rating</a:t>
                    </a:r>
                  </a:p>
                  <a:p>
                    <a:pPr algn="ctr"/>
                    <a:r>
                      <a:rPr lang="en-US" sz="1100" b="0"/>
                      <a:t>(</a:t>
                    </a:r>
                    <a:r>
                      <a:rPr lang="en-US" sz="1100" b="0" baseline="0"/>
                      <a:t>OverSkill)</a:t>
                    </a:r>
                    <a:endParaRPr lang="en-US" sz="1100" b="0"/>
                  </a:p>
                </xdr:txBody>
              </xdr:sp>
              <xdr:sp macro="" textlink="">
                <xdr:nvSpPr>
                  <xdr:cNvPr id="53" name="Rectangle: Rounded Corners 52">
                    <a:extLst>
                      <a:ext uri="{FF2B5EF4-FFF2-40B4-BE49-F238E27FC236}">
                        <a16:creationId xmlns:a16="http://schemas.microsoft.com/office/drawing/2014/main" id="{185D9D9B-D99F-441E-E55F-EB63C32A92F7}"/>
                      </a:ext>
                    </a:extLst>
                  </xdr:cNvPr>
                  <xdr:cNvSpPr/>
                </xdr:nvSpPr>
                <xdr:spPr>
                  <a:xfrm>
                    <a:off x="2222529" y="11452860"/>
                    <a:ext cx="1175775" cy="723900"/>
                  </a:xfrm>
                  <a:prstGeom prst="round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n-US" sz="1100"/>
                      <a:t>Khả</a:t>
                    </a:r>
                    <a:r>
                      <a:rPr lang="en-US" sz="1100" baseline="0"/>
                      <a:t> năng vượt trội của player</a:t>
                    </a:r>
                    <a:endParaRPr lang="en-US" sz="1100"/>
                  </a:p>
                </xdr:txBody>
              </xdr:sp>
              <xdr:cxnSp macro="">
                <xdr:nvCxnSpPr>
                  <xdr:cNvPr id="54" name="Straight Arrow Connector 53">
                    <a:extLst>
                      <a:ext uri="{FF2B5EF4-FFF2-40B4-BE49-F238E27FC236}">
                        <a16:creationId xmlns:a16="http://schemas.microsoft.com/office/drawing/2014/main" id="{4D5C76A3-B759-2D3C-63DA-7DBD0E817F96}"/>
                      </a:ext>
                    </a:extLst>
                  </xdr:cNvPr>
                  <xdr:cNvCxnSpPr>
                    <a:stCxn id="52" idx="3"/>
                    <a:endCxn id="48" idx="1"/>
                  </xdr:cNvCxnSpPr>
                </xdr:nvCxnSpPr>
                <xdr:spPr>
                  <a:xfrm>
                    <a:off x="5392829" y="11822431"/>
                    <a:ext cx="884729" cy="40386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xnSp macro="">
                <xdr:nvCxnSpPr>
                  <xdr:cNvPr id="57" name="Straight Arrow Connector 56">
                    <a:extLst>
                      <a:ext uri="{FF2B5EF4-FFF2-40B4-BE49-F238E27FC236}">
                        <a16:creationId xmlns:a16="http://schemas.microsoft.com/office/drawing/2014/main" id="{12571FC4-B309-9DB0-C4C3-1A3B9FC18E8F}"/>
                      </a:ext>
                    </a:extLst>
                  </xdr:cNvPr>
                  <xdr:cNvCxnSpPr>
                    <a:stCxn id="53" idx="3"/>
                    <a:endCxn id="52" idx="1"/>
                  </xdr:cNvCxnSpPr>
                </xdr:nvCxnSpPr>
                <xdr:spPr>
                  <a:xfrm>
                    <a:off x="3398304" y="11814810"/>
                    <a:ext cx="613010" cy="762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grpSp>
            <xdr:cxnSp macro="">
              <xdr:nvCxnSpPr>
                <xdr:cNvPr id="33" name="Straight Arrow Connector 32">
                  <a:extLst>
                    <a:ext uri="{FF2B5EF4-FFF2-40B4-BE49-F238E27FC236}">
                      <a16:creationId xmlns:a16="http://schemas.microsoft.com/office/drawing/2014/main" id="{43A0EE11-C257-00E7-2AF8-8C28D692E642}"/>
                    </a:ext>
                  </a:extLst>
                </xdr:cNvPr>
                <xdr:cNvCxnSpPr>
                  <a:stCxn id="49" idx="3"/>
                  <a:endCxn id="48" idx="1"/>
                </xdr:cNvCxnSpPr>
              </xdr:nvCxnSpPr>
              <xdr:spPr>
                <a:xfrm flipV="1">
                  <a:off x="5002075" y="9429751"/>
                  <a:ext cx="871604" cy="48233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xnSp macro="">
              <xdr:nvCxnSpPr>
                <xdr:cNvPr id="40" name="Straight Arrow Connector 39">
                  <a:extLst>
                    <a:ext uri="{FF2B5EF4-FFF2-40B4-BE49-F238E27FC236}">
                      <a16:creationId xmlns:a16="http://schemas.microsoft.com/office/drawing/2014/main" id="{4CF5B049-4AC7-4A03-F117-38C00D47409F}"/>
                    </a:ext>
                  </a:extLst>
                </xdr:cNvPr>
                <xdr:cNvCxnSpPr>
                  <a:stCxn id="51" idx="3"/>
                  <a:endCxn id="49" idx="1"/>
                </xdr:cNvCxnSpPr>
              </xdr:nvCxnSpPr>
              <xdr:spPr>
                <a:xfrm>
                  <a:off x="3032368" y="9893572"/>
                  <a:ext cx="604538" cy="18509"/>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grpSp>
          <xdr:sp macro="" textlink="">
            <xdr:nvSpPr>
              <xdr:cNvPr id="26" name="Rectangle: Rounded Corners 25">
                <a:extLst>
                  <a:ext uri="{FF2B5EF4-FFF2-40B4-BE49-F238E27FC236}">
                    <a16:creationId xmlns:a16="http://schemas.microsoft.com/office/drawing/2014/main" id="{14BAB939-6631-A9CB-605D-6A4C822166C7}"/>
                  </a:ext>
                </a:extLst>
              </xdr:cNvPr>
              <xdr:cNvSpPr/>
            </xdr:nvSpPr>
            <xdr:spPr>
              <a:xfrm>
                <a:off x="8771401" y="8198267"/>
                <a:ext cx="1670477" cy="723646"/>
              </a:xfrm>
              <a:prstGeom prst="roundRect">
                <a:avLst/>
              </a:prstGeom>
              <a:solidFill>
                <a:srgbClr val="00B0F0"/>
              </a:solidFill>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en-US" sz="1100"/>
                  <a:t>Avg LB Earning Rate</a:t>
                </a:r>
              </a:p>
              <a:p>
                <a:pPr algn="ctr"/>
                <a:r>
                  <a:rPr lang="en-US" sz="1100"/>
                  <a:t>(Performance)</a:t>
                </a:r>
              </a:p>
            </xdr:txBody>
          </xdr:sp>
          <xdr:cxnSp macro="">
            <xdr:nvCxnSpPr>
              <xdr:cNvPr id="30" name="Straight Arrow Connector 29">
                <a:extLst>
                  <a:ext uri="{FF2B5EF4-FFF2-40B4-BE49-F238E27FC236}">
                    <a16:creationId xmlns:a16="http://schemas.microsoft.com/office/drawing/2014/main" id="{43E1CD0D-91AE-D607-BFE9-97F6418598CB}"/>
                  </a:ext>
                </a:extLst>
              </xdr:cNvPr>
              <xdr:cNvCxnSpPr>
                <a:stCxn id="26" idx="1"/>
                <a:endCxn id="48" idx="3"/>
              </xdr:cNvCxnSpPr>
            </xdr:nvCxnSpPr>
            <xdr:spPr>
              <a:xfrm flipH="1">
                <a:off x="8117433" y="8560090"/>
                <a:ext cx="653968" cy="63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grpSp>
      </xdr:grpSp>
      <xdr:cxnSp macro="">
        <xdr:nvCxnSpPr>
          <xdr:cNvPr id="17" name="Straight Arrow Connector 16">
            <a:extLst>
              <a:ext uri="{FF2B5EF4-FFF2-40B4-BE49-F238E27FC236}">
                <a16:creationId xmlns:a16="http://schemas.microsoft.com/office/drawing/2014/main" id="{758D408B-4D7F-A234-160B-E62A560FDEBA}"/>
              </a:ext>
            </a:extLst>
          </xdr:cNvPr>
          <xdr:cNvCxnSpPr>
            <a:stCxn id="21" idx="1"/>
            <a:endCxn id="26" idx="3"/>
          </xdr:cNvCxnSpPr>
        </xdr:nvCxnSpPr>
        <xdr:spPr>
          <a:xfrm flipH="1">
            <a:off x="10441878" y="8560089"/>
            <a:ext cx="548398" cy="1"/>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grpSp>
    <xdr:clientData/>
  </xdr:twoCellAnchor>
  <xdr:twoCellAnchor>
    <xdr:from>
      <xdr:col>2</xdr:col>
      <xdr:colOff>587829</xdr:colOff>
      <xdr:row>161</xdr:row>
      <xdr:rowOff>152400</xdr:rowOff>
    </xdr:from>
    <xdr:to>
      <xdr:col>24</xdr:col>
      <xdr:colOff>0</xdr:colOff>
      <xdr:row>177</xdr:row>
      <xdr:rowOff>130629</xdr:rowOff>
    </xdr:to>
    <xdr:grpSp>
      <xdr:nvGrpSpPr>
        <xdr:cNvPr id="86" name="Group 85">
          <a:extLst>
            <a:ext uri="{FF2B5EF4-FFF2-40B4-BE49-F238E27FC236}">
              <a16:creationId xmlns:a16="http://schemas.microsoft.com/office/drawing/2014/main" id="{C1474129-2832-CF38-1541-EA5B9A1E7CD3}"/>
            </a:ext>
          </a:extLst>
        </xdr:cNvPr>
        <xdr:cNvGrpSpPr/>
      </xdr:nvGrpSpPr>
      <xdr:grpSpPr>
        <a:xfrm>
          <a:off x="1807029" y="29368376"/>
          <a:ext cx="15638289" cy="2846935"/>
          <a:chOff x="1807029" y="27921857"/>
          <a:chExt cx="14575971" cy="2939143"/>
        </a:xfrm>
      </xdr:grpSpPr>
      <xdr:sp macro="" textlink="">
        <xdr:nvSpPr>
          <xdr:cNvPr id="85" name="Rectangle 84">
            <a:extLst>
              <a:ext uri="{FF2B5EF4-FFF2-40B4-BE49-F238E27FC236}">
                <a16:creationId xmlns:a16="http://schemas.microsoft.com/office/drawing/2014/main" id="{B513F543-6AE3-2711-BF0C-2CBA8C3CF6AE}"/>
              </a:ext>
            </a:extLst>
          </xdr:cNvPr>
          <xdr:cNvSpPr/>
        </xdr:nvSpPr>
        <xdr:spPr>
          <a:xfrm>
            <a:off x="1807029" y="27921857"/>
            <a:ext cx="14575971" cy="2939143"/>
          </a:xfrm>
          <a:prstGeom prst="rect">
            <a:avLst/>
          </a:prstGeom>
          <a:solidFill>
            <a:schemeClr val="bg1"/>
          </a:solidFill>
          <a:ln w="12700">
            <a:solidFill>
              <a:schemeClr val="accent5">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solidFill>
                <a:sysClr val="windowText" lastClr="000000"/>
              </a:solidFill>
            </a:endParaRPr>
          </a:p>
        </xdr:txBody>
      </xdr:sp>
      <xdr:grpSp>
        <xdr:nvGrpSpPr>
          <xdr:cNvPr id="84" name="Group 83">
            <a:extLst>
              <a:ext uri="{FF2B5EF4-FFF2-40B4-BE49-F238E27FC236}">
                <a16:creationId xmlns:a16="http://schemas.microsoft.com/office/drawing/2014/main" id="{7CFD4BF8-2596-293D-2E7B-D4D3D4BCD079}"/>
              </a:ext>
            </a:extLst>
          </xdr:cNvPr>
          <xdr:cNvGrpSpPr/>
        </xdr:nvGrpSpPr>
        <xdr:grpSpPr>
          <a:xfrm>
            <a:off x="2013858" y="28074254"/>
            <a:ext cx="14158793" cy="2461773"/>
            <a:chOff x="20040600" y="11201400"/>
            <a:chExt cx="14158793" cy="2461773"/>
          </a:xfrm>
        </xdr:grpSpPr>
        <xdr:sp macro="" textlink="">
          <xdr:nvSpPr>
            <xdr:cNvPr id="58" name="Oval 57">
              <a:extLst>
                <a:ext uri="{FF2B5EF4-FFF2-40B4-BE49-F238E27FC236}">
                  <a16:creationId xmlns:a16="http://schemas.microsoft.com/office/drawing/2014/main" id="{9178CFE2-FBAD-43DA-9ED0-7C4C63C0C20B}"/>
                </a:ext>
              </a:extLst>
            </xdr:cNvPr>
            <xdr:cNvSpPr/>
          </xdr:nvSpPr>
          <xdr:spPr>
            <a:xfrm>
              <a:off x="20141452" y="11319223"/>
              <a:ext cx="1241293" cy="734466"/>
            </a:xfrm>
            <a:prstGeom prst="ellipse">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Warm</a:t>
              </a:r>
              <a:r>
                <a:rPr lang="en-US" sz="1100" b="1" baseline="0"/>
                <a:t> Up</a:t>
              </a:r>
              <a:endParaRPr lang="en-US" sz="1100" b="1"/>
            </a:p>
          </xdr:txBody>
        </xdr:sp>
        <xdr:sp macro="" textlink="">
          <xdr:nvSpPr>
            <xdr:cNvPr id="59" name="Rectangle: Rounded Corners 58">
              <a:extLst>
                <a:ext uri="{FF2B5EF4-FFF2-40B4-BE49-F238E27FC236}">
                  <a16:creationId xmlns:a16="http://schemas.microsoft.com/office/drawing/2014/main" id="{068835ED-208B-434B-B560-150133B58B67}"/>
                </a:ext>
              </a:extLst>
            </xdr:cNvPr>
            <xdr:cNvSpPr/>
          </xdr:nvSpPr>
          <xdr:spPr>
            <a:xfrm>
              <a:off x="22685829" y="11330429"/>
              <a:ext cx="1495826" cy="700849"/>
            </a:xfrm>
            <a:prstGeom prst="roundRect">
              <a:avLst/>
            </a:prstGeom>
            <a:solidFill>
              <a:srgbClr val="00B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START Tournament Time</a:t>
              </a:r>
            </a:p>
          </xdr:txBody>
        </xdr:sp>
        <xdr:sp macro="" textlink="">
          <xdr:nvSpPr>
            <xdr:cNvPr id="60" name="Parallelogram 59">
              <a:extLst>
                <a:ext uri="{FF2B5EF4-FFF2-40B4-BE49-F238E27FC236}">
                  <a16:creationId xmlns:a16="http://schemas.microsoft.com/office/drawing/2014/main" id="{1CECE051-3AA3-46EF-A081-4606C31EDA6E}"/>
                </a:ext>
              </a:extLst>
            </xdr:cNvPr>
            <xdr:cNvSpPr/>
          </xdr:nvSpPr>
          <xdr:spPr>
            <a:xfrm>
              <a:off x="24907795" y="11201400"/>
              <a:ext cx="1577788" cy="947700"/>
            </a:xfrm>
            <a:prstGeom prst="parallelogram">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Start Tournament</a:t>
              </a:r>
              <a:r>
                <a:rPr lang="en-US" sz="1100" b="1" baseline="0"/>
                <a:t> Leaderboard</a:t>
              </a:r>
              <a:endParaRPr lang="en-US" sz="1100" b="1"/>
            </a:p>
          </xdr:txBody>
        </xdr:sp>
        <xdr:sp macro="" textlink="">
          <xdr:nvSpPr>
            <xdr:cNvPr id="61" name="Rectangle 60">
              <a:extLst>
                <a:ext uri="{FF2B5EF4-FFF2-40B4-BE49-F238E27FC236}">
                  <a16:creationId xmlns:a16="http://schemas.microsoft.com/office/drawing/2014/main" id="{453FFC56-E5E7-4A77-BA16-CBCF5BB16AD8}"/>
                </a:ext>
              </a:extLst>
            </xdr:cNvPr>
            <xdr:cNvSpPr/>
          </xdr:nvSpPr>
          <xdr:spPr>
            <a:xfrm>
              <a:off x="20040600" y="12810886"/>
              <a:ext cx="1653989" cy="852287"/>
            </a:xfrm>
            <a:prstGeom prst="rect">
              <a:avLst/>
            </a:prstGeom>
            <a:solidFill>
              <a:srgbClr val="FFC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rPr>
                <a:t>Thời</a:t>
              </a:r>
              <a:r>
                <a:rPr lang="en-US" sz="1100" b="1" baseline="0">
                  <a:solidFill>
                    <a:sysClr val="windowText" lastClr="000000"/>
                  </a:solidFill>
                </a:rPr>
                <a:t> điểm đăng kí</a:t>
              </a:r>
              <a:endParaRPr lang="en-US" sz="1100" b="1">
                <a:solidFill>
                  <a:sysClr val="windowText" lastClr="000000"/>
                </a:solidFill>
              </a:endParaRPr>
            </a:p>
          </xdr:txBody>
        </xdr:sp>
        <xdr:cxnSp macro="">
          <xdr:nvCxnSpPr>
            <xdr:cNvPr id="62" name="Straight Arrow Connector 61">
              <a:extLst>
                <a:ext uri="{FF2B5EF4-FFF2-40B4-BE49-F238E27FC236}">
                  <a16:creationId xmlns:a16="http://schemas.microsoft.com/office/drawing/2014/main" id="{71648386-E00E-48BD-9F1E-AF6C1AE908E0}"/>
                </a:ext>
              </a:extLst>
            </xdr:cNvPr>
            <xdr:cNvCxnSpPr>
              <a:stCxn id="61" idx="0"/>
              <a:endCxn id="58" idx="4"/>
            </xdr:cNvCxnSpPr>
          </xdr:nvCxnSpPr>
          <xdr:spPr>
            <a:xfrm flipV="1">
              <a:off x="20878481" y="12053689"/>
              <a:ext cx="5602" cy="757197"/>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63" name="Rectangle: Rounded Corners 62">
              <a:extLst>
                <a:ext uri="{FF2B5EF4-FFF2-40B4-BE49-F238E27FC236}">
                  <a16:creationId xmlns:a16="http://schemas.microsoft.com/office/drawing/2014/main" id="{85726662-73B5-4524-B0CF-A2C3B89B6C39}"/>
                </a:ext>
              </a:extLst>
            </xdr:cNvPr>
            <xdr:cNvSpPr/>
          </xdr:nvSpPr>
          <xdr:spPr>
            <a:xfrm>
              <a:off x="27180350" y="11325946"/>
              <a:ext cx="1151964" cy="700849"/>
            </a:xfrm>
            <a:prstGeom prst="roundRect">
              <a:avLst/>
            </a:prstGeom>
            <a:solidFill>
              <a:schemeClr val="accent4">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Tournament Time</a:t>
              </a:r>
            </a:p>
          </xdr:txBody>
        </xdr:sp>
        <xdr:sp macro="" textlink="">
          <xdr:nvSpPr>
            <xdr:cNvPr id="65" name="Rectangle: Rounded Corners 64">
              <a:extLst>
                <a:ext uri="{FF2B5EF4-FFF2-40B4-BE49-F238E27FC236}">
                  <a16:creationId xmlns:a16="http://schemas.microsoft.com/office/drawing/2014/main" id="{C2F3E010-417C-4C70-93C7-45E0249E09D3}"/>
                </a:ext>
              </a:extLst>
            </xdr:cNvPr>
            <xdr:cNvSpPr/>
          </xdr:nvSpPr>
          <xdr:spPr>
            <a:xfrm>
              <a:off x="29083108" y="11332669"/>
              <a:ext cx="1151964" cy="700849"/>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End Tournament</a:t>
              </a:r>
              <a:r>
                <a:rPr lang="en-US" sz="1100" b="1" baseline="0"/>
                <a:t> Time</a:t>
              </a:r>
              <a:endParaRPr lang="en-US" sz="1100" b="1"/>
            </a:p>
          </xdr:txBody>
        </xdr:sp>
        <xdr:sp macro="" textlink="">
          <xdr:nvSpPr>
            <xdr:cNvPr id="66" name="Rectangle: Rounded Corners 65">
              <a:extLst>
                <a:ext uri="{FF2B5EF4-FFF2-40B4-BE49-F238E27FC236}">
                  <a16:creationId xmlns:a16="http://schemas.microsoft.com/office/drawing/2014/main" id="{401872DB-273F-48A5-9AFC-9CD8BFAF4BF2}"/>
                </a:ext>
              </a:extLst>
            </xdr:cNvPr>
            <xdr:cNvSpPr/>
          </xdr:nvSpPr>
          <xdr:spPr>
            <a:xfrm>
              <a:off x="31035173" y="11339393"/>
              <a:ext cx="1169574" cy="700849"/>
            </a:xfrm>
            <a:prstGeom prst="round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ysClr val="windowText" lastClr="000000"/>
                  </a:solidFill>
                </a:rPr>
                <a:t>Clai</a:t>
              </a:r>
              <a:r>
                <a:rPr lang="en-US" sz="1100" b="1" baseline="0">
                  <a:solidFill>
                    <a:sysClr val="windowText" lastClr="000000"/>
                  </a:solidFill>
                </a:rPr>
                <a:t>m Leaderboard Reward</a:t>
              </a:r>
              <a:endParaRPr lang="en-US" sz="1100" b="1">
                <a:solidFill>
                  <a:sysClr val="windowText" lastClr="000000"/>
                </a:solidFill>
              </a:endParaRPr>
            </a:p>
          </xdr:txBody>
        </xdr:sp>
        <xdr:sp macro="" textlink="">
          <xdr:nvSpPr>
            <xdr:cNvPr id="68" name="Rectangle: Rounded Corners 67">
              <a:extLst>
                <a:ext uri="{FF2B5EF4-FFF2-40B4-BE49-F238E27FC236}">
                  <a16:creationId xmlns:a16="http://schemas.microsoft.com/office/drawing/2014/main" id="{74068548-EA10-483D-B2E7-6EB703AD51A7}"/>
                </a:ext>
              </a:extLst>
            </xdr:cNvPr>
            <xdr:cNvSpPr/>
          </xdr:nvSpPr>
          <xdr:spPr>
            <a:xfrm>
              <a:off x="33047429" y="11325946"/>
              <a:ext cx="1151964" cy="700849"/>
            </a:xfrm>
            <a:prstGeom prst="roundRect">
              <a:avLst/>
            </a:prstGeom>
            <a:solidFill>
              <a:srgbClr val="7030A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End Tournament</a:t>
              </a:r>
            </a:p>
          </xdr:txBody>
        </xdr:sp>
        <xdr:cxnSp macro="">
          <xdr:nvCxnSpPr>
            <xdr:cNvPr id="69" name="Straight Arrow Connector 68">
              <a:extLst>
                <a:ext uri="{FF2B5EF4-FFF2-40B4-BE49-F238E27FC236}">
                  <a16:creationId xmlns:a16="http://schemas.microsoft.com/office/drawing/2014/main" id="{43298807-9546-4440-AEF0-4A51C1D2E503}"/>
                </a:ext>
              </a:extLst>
            </xdr:cNvPr>
            <xdr:cNvCxnSpPr>
              <a:stCxn id="58" idx="6"/>
              <a:endCxn id="59" idx="1"/>
            </xdr:cNvCxnSpPr>
          </xdr:nvCxnSpPr>
          <xdr:spPr>
            <a:xfrm flipV="1">
              <a:off x="21382745" y="11683576"/>
              <a:ext cx="1303084" cy="5602"/>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70" name="Straight Arrow Connector 69">
              <a:extLst>
                <a:ext uri="{FF2B5EF4-FFF2-40B4-BE49-F238E27FC236}">
                  <a16:creationId xmlns:a16="http://schemas.microsoft.com/office/drawing/2014/main" id="{B8857331-0F39-4CC6-BAA0-BCAF3B9D7F00}"/>
                </a:ext>
              </a:extLst>
            </xdr:cNvPr>
            <xdr:cNvCxnSpPr>
              <a:stCxn id="59" idx="3"/>
              <a:endCxn id="60" idx="5"/>
            </xdr:cNvCxnSpPr>
          </xdr:nvCxnSpPr>
          <xdr:spPr>
            <a:xfrm flipV="1">
              <a:off x="24181655" y="11677972"/>
              <a:ext cx="848004" cy="5604"/>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71" name="Straight Arrow Connector 70">
              <a:extLst>
                <a:ext uri="{FF2B5EF4-FFF2-40B4-BE49-F238E27FC236}">
                  <a16:creationId xmlns:a16="http://schemas.microsoft.com/office/drawing/2014/main" id="{D86158CE-63F3-4B14-B991-F08D8ABEE886}"/>
                </a:ext>
              </a:extLst>
            </xdr:cNvPr>
            <xdr:cNvCxnSpPr>
              <a:stCxn id="60" idx="2"/>
              <a:endCxn id="63" idx="1"/>
            </xdr:cNvCxnSpPr>
          </xdr:nvCxnSpPr>
          <xdr:spPr>
            <a:xfrm>
              <a:off x="26363719" y="11677972"/>
              <a:ext cx="816631" cy="1121"/>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72" name="Straight Arrow Connector 71">
              <a:extLst>
                <a:ext uri="{FF2B5EF4-FFF2-40B4-BE49-F238E27FC236}">
                  <a16:creationId xmlns:a16="http://schemas.microsoft.com/office/drawing/2014/main" id="{64C8B760-6648-4AAD-AAC6-FA44E6C9AD6A}"/>
                </a:ext>
              </a:extLst>
            </xdr:cNvPr>
            <xdr:cNvCxnSpPr>
              <a:stCxn id="63" idx="3"/>
              <a:endCxn id="65" idx="1"/>
            </xdr:cNvCxnSpPr>
          </xdr:nvCxnSpPr>
          <xdr:spPr>
            <a:xfrm>
              <a:off x="28332314" y="11679093"/>
              <a:ext cx="750794" cy="6723"/>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73" name="Straight Arrow Connector 72">
              <a:extLst>
                <a:ext uri="{FF2B5EF4-FFF2-40B4-BE49-F238E27FC236}">
                  <a16:creationId xmlns:a16="http://schemas.microsoft.com/office/drawing/2014/main" id="{A1B83AEA-5934-4E38-B343-ABF53EE99A98}"/>
                </a:ext>
              </a:extLst>
            </xdr:cNvPr>
            <xdr:cNvCxnSpPr>
              <a:stCxn id="65" idx="3"/>
              <a:endCxn id="66" idx="1"/>
            </xdr:cNvCxnSpPr>
          </xdr:nvCxnSpPr>
          <xdr:spPr>
            <a:xfrm>
              <a:off x="30235072" y="11685816"/>
              <a:ext cx="800101" cy="0"/>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76" name="Straight Arrow Connector 75">
              <a:extLst>
                <a:ext uri="{FF2B5EF4-FFF2-40B4-BE49-F238E27FC236}">
                  <a16:creationId xmlns:a16="http://schemas.microsoft.com/office/drawing/2014/main" id="{77A5B602-F301-4B97-B410-0C67B3C87741}"/>
                </a:ext>
              </a:extLst>
            </xdr:cNvPr>
            <xdr:cNvCxnSpPr>
              <a:stCxn id="66" idx="3"/>
              <a:endCxn id="68" idx="1"/>
            </xdr:cNvCxnSpPr>
          </xdr:nvCxnSpPr>
          <xdr:spPr>
            <a:xfrm flipV="1">
              <a:off x="32204747" y="11679093"/>
              <a:ext cx="842682" cy="5827"/>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77" name="Oval 76">
              <a:extLst>
                <a:ext uri="{FF2B5EF4-FFF2-40B4-BE49-F238E27FC236}">
                  <a16:creationId xmlns:a16="http://schemas.microsoft.com/office/drawing/2014/main" id="{97197CF0-6CC3-4A94-A277-2C2E46569B27}"/>
                </a:ext>
              </a:extLst>
            </xdr:cNvPr>
            <xdr:cNvSpPr/>
          </xdr:nvSpPr>
          <xdr:spPr>
            <a:xfrm>
              <a:off x="22288499" y="12704271"/>
              <a:ext cx="1881949" cy="729023"/>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Matching Time &gt; 2days</a:t>
              </a:r>
            </a:p>
          </xdr:txBody>
        </xdr:sp>
        <xdr:cxnSp macro="">
          <xdr:nvCxnSpPr>
            <xdr:cNvPr id="78" name="Straight Arrow Connector 77">
              <a:extLst>
                <a:ext uri="{FF2B5EF4-FFF2-40B4-BE49-F238E27FC236}">
                  <a16:creationId xmlns:a16="http://schemas.microsoft.com/office/drawing/2014/main" id="{AC209EB0-C572-4D17-855D-0E3CD9730F28}"/>
                </a:ext>
              </a:extLst>
            </xdr:cNvPr>
            <xdr:cNvCxnSpPr>
              <a:stCxn id="58" idx="6"/>
              <a:endCxn id="77" idx="1"/>
            </xdr:cNvCxnSpPr>
          </xdr:nvCxnSpPr>
          <xdr:spPr>
            <a:xfrm>
              <a:off x="21382745" y="11689178"/>
              <a:ext cx="1440135" cy="1119602"/>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79" name="Oval 78">
              <a:extLst>
                <a:ext uri="{FF2B5EF4-FFF2-40B4-BE49-F238E27FC236}">
                  <a16:creationId xmlns:a16="http://schemas.microsoft.com/office/drawing/2014/main" id="{0E53E551-B61D-45B4-975E-4297E08FC024}"/>
                </a:ext>
              </a:extLst>
            </xdr:cNvPr>
            <xdr:cNvSpPr/>
          </xdr:nvSpPr>
          <xdr:spPr>
            <a:xfrm>
              <a:off x="24936929" y="12699789"/>
              <a:ext cx="1174377" cy="729023"/>
            </a:xfrm>
            <a:prstGeom prst="ellipse">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Cancel</a:t>
              </a:r>
            </a:p>
          </xdr:txBody>
        </xdr:sp>
        <xdr:cxnSp macro="">
          <xdr:nvCxnSpPr>
            <xdr:cNvPr id="81" name="Straight Arrow Connector 80">
              <a:extLst>
                <a:ext uri="{FF2B5EF4-FFF2-40B4-BE49-F238E27FC236}">
                  <a16:creationId xmlns:a16="http://schemas.microsoft.com/office/drawing/2014/main" id="{972D3B44-DC47-402E-8C02-83D380519B20}"/>
                </a:ext>
              </a:extLst>
            </xdr:cNvPr>
            <xdr:cNvCxnSpPr>
              <a:stCxn id="77" idx="6"/>
              <a:endCxn id="79" idx="2"/>
            </xdr:cNvCxnSpPr>
          </xdr:nvCxnSpPr>
          <xdr:spPr>
            <a:xfrm flipV="1">
              <a:off x="24170448" y="13064301"/>
              <a:ext cx="766481" cy="4482"/>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82" name="Rectangle: Rounded Corners 81">
              <a:extLst>
                <a:ext uri="{FF2B5EF4-FFF2-40B4-BE49-F238E27FC236}">
                  <a16:creationId xmlns:a16="http://schemas.microsoft.com/office/drawing/2014/main" id="{D789EE54-88E1-491F-A27E-7419954C47CB}"/>
                </a:ext>
              </a:extLst>
            </xdr:cNvPr>
            <xdr:cNvSpPr/>
          </xdr:nvSpPr>
          <xdr:spPr>
            <a:xfrm>
              <a:off x="26631260" y="12726681"/>
              <a:ext cx="1151965" cy="695406"/>
            </a:xfrm>
            <a:prstGeom prst="roundRect">
              <a:avLst/>
            </a:prstGeom>
            <a:solidFill>
              <a:schemeClr val="accent1">
                <a:lumMod val="60000"/>
                <a:lumOff val="40000"/>
              </a:schemeClr>
            </a:solidFill>
            <a:ln>
              <a:solidFill>
                <a:schemeClr val="accent1">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t>Show UI/ Popup</a:t>
              </a:r>
            </a:p>
          </xdr:txBody>
        </xdr:sp>
        <xdr:cxnSp macro="">
          <xdr:nvCxnSpPr>
            <xdr:cNvPr id="83" name="Straight Arrow Connector 82">
              <a:extLst>
                <a:ext uri="{FF2B5EF4-FFF2-40B4-BE49-F238E27FC236}">
                  <a16:creationId xmlns:a16="http://schemas.microsoft.com/office/drawing/2014/main" id="{7B52A24F-D1C8-45CB-9370-3C696BB0C125}"/>
                </a:ext>
              </a:extLst>
            </xdr:cNvPr>
            <xdr:cNvCxnSpPr>
              <a:stCxn id="79" idx="6"/>
              <a:endCxn id="82" idx="1"/>
            </xdr:cNvCxnSpPr>
          </xdr:nvCxnSpPr>
          <xdr:spPr>
            <a:xfrm>
              <a:off x="26111306" y="13064301"/>
              <a:ext cx="519954" cy="10084"/>
            </a:xfrm>
            <a:prstGeom prst="straightConnector1">
              <a:avLst/>
            </a:prstGeom>
            <a:ln w="28575">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grpSp>
    </xdr:grpSp>
    <xdr:clientData/>
  </xdr:twoCellAnchor>
  <xdr:oneCellAnchor>
    <xdr:from>
      <xdr:col>7</xdr:col>
      <xdr:colOff>35861</xdr:colOff>
      <xdr:row>297</xdr:row>
      <xdr:rowOff>143436</xdr:rowOff>
    </xdr:from>
    <xdr:ext cx="3809998" cy="563880"/>
    <mc:AlternateContent xmlns:mc="http://schemas.openxmlformats.org/markup-compatibility/2006" xmlns:a14="http://schemas.microsoft.com/office/drawing/2010/main">
      <mc:Choice Requires="a14">
        <xdr:sp macro="" textlink="">
          <xdr:nvSpPr>
            <xdr:cNvPr id="88" name="TextBox 87">
              <a:extLst>
                <a:ext uri="{FF2B5EF4-FFF2-40B4-BE49-F238E27FC236}">
                  <a16:creationId xmlns:a16="http://schemas.microsoft.com/office/drawing/2014/main" id="{CDB81B60-D6C4-487C-A772-1F40612F4872}"/>
                </a:ext>
              </a:extLst>
            </xdr:cNvPr>
            <xdr:cNvSpPr txBox="1"/>
          </xdr:nvSpPr>
          <xdr:spPr>
            <a:xfrm>
              <a:off x="5325037" y="53949601"/>
              <a:ext cx="3809998" cy="563880"/>
            </a:xfrm>
            <a:prstGeom prst="rect">
              <a:avLst/>
            </a:prstGeom>
            <a:noFill/>
            <a:ln w="28575">
              <a:solidFill>
                <a:schemeClr val="bg1">
                  <a:lumMod val="50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ctr">
              <a:noAutofit/>
            </a:bodyPr>
            <a:lstStyle/>
            <a:p>
              <a:pPr/>
              <a14:m>
                <m:oMathPara xmlns:m="http://schemas.openxmlformats.org/officeDocument/2006/math">
                  <m:oMathParaPr>
                    <m:jc m:val="center"/>
                  </m:oMathParaPr>
                  <m:oMath xmlns:m="http://schemas.openxmlformats.org/officeDocument/2006/math">
                    <m:r>
                      <a:rPr lang="en-US" sz="1100" b="0" i="1">
                        <a:latin typeface="Cambria Math" panose="02040503050406030204" pitchFamily="18" charset="0"/>
                      </a:rPr>
                      <m:t>𝐿𝐵𝑅𝑖𝑅𝑆h𝑎𝑟𝑒</m:t>
                    </m:r>
                    <m:r>
                      <a:rPr lang="en-US" sz="1100" i="1">
                        <a:latin typeface="Cambria Math" panose="02040503050406030204" pitchFamily="18" charset="0"/>
                      </a:rPr>
                      <m:t>=</m:t>
                    </m:r>
                    <m:d>
                      <m:dPr>
                        <m:ctrlPr>
                          <a:rPr lang="en-US" sz="1100" b="0" i="1">
                            <a:solidFill>
                              <a:schemeClr val="tx1"/>
                            </a:solidFill>
                            <a:effectLst/>
                            <a:latin typeface="Cambria Math" panose="02040503050406030204" pitchFamily="18" charset="0"/>
                            <a:ea typeface="+mn-ea"/>
                            <a:cs typeface="+mn-cs"/>
                          </a:rPr>
                        </m:ctrlPr>
                      </m:dPr>
                      <m:e>
                        <m:f>
                          <m:fPr>
                            <m:ctrlPr>
                              <a:rPr lang="en-US"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0.6</m:t>
                            </m:r>
                          </m:num>
                          <m:den>
                            <m:r>
                              <a:rPr lang="en-US" sz="1100" b="0" i="1">
                                <a:solidFill>
                                  <a:schemeClr val="tx1"/>
                                </a:solidFill>
                                <a:effectLst/>
                                <a:latin typeface="Cambria Math" panose="02040503050406030204" pitchFamily="18" charset="0"/>
                                <a:ea typeface="+mn-ea"/>
                                <a:cs typeface="+mn-cs"/>
                              </a:rPr>
                              <m:t>𝑀𝑎</m:t>
                            </m:r>
                            <m:sSub>
                              <m:sSubPr>
                                <m:ctrlPr>
                                  <a:rPr lang="en-US" sz="1100" b="0" i="1">
                                    <a:solidFill>
                                      <a:schemeClr val="tx1"/>
                                    </a:solidFill>
                                    <a:effectLst/>
                                    <a:latin typeface="Cambria Math" panose="02040503050406030204" pitchFamily="18" charset="0"/>
                                    <a:ea typeface="+mn-ea"/>
                                    <a:cs typeface="+mn-cs"/>
                                  </a:rPr>
                                </m:ctrlPr>
                              </m:sSubPr>
                              <m:e>
                                <m:r>
                                  <a:rPr lang="en-US" sz="1100" b="0" i="1">
                                    <a:solidFill>
                                      <a:schemeClr val="tx1"/>
                                    </a:solidFill>
                                    <a:effectLst/>
                                    <a:latin typeface="Cambria Math" panose="02040503050406030204" pitchFamily="18" charset="0"/>
                                    <a:ea typeface="+mn-ea"/>
                                    <a:cs typeface="+mn-cs"/>
                                  </a:rPr>
                                  <m:t>𝑥</m:t>
                                </m:r>
                              </m:e>
                              <m:sub>
                                <m:r>
                                  <a:rPr lang="en-US" sz="1100" b="0" i="1">
                                    <a:solidFill>
                                      <a:schemeClr val="tx1"/>
                                    </a:solidFill>
                                    <a:effectLst/>
                                    <a:latin typeface="Cambria Math" panose="02040503050406030204" pitchFamily="18" charset="0"/>
                                    <a:ea typeface="+mn-ea"/>
                                    <a:cs typeface="+mn-cs"/>
                                  </a:rPr>
                                  <m:t>𝑅𝑖𝑅</m:t>
                                </m:r>
                              </m:sub>
                            </m:sSub>
                          </m:den>
                        </m:f>
                        <m:r>
                          <a:rPr lang="en-US" sz="1100" b="0" i="1">
                            <a:solidFill>
                              <a:schemeClr val="tx1"/>
                            </a:solidFill>
                            <a:effectLst/>
                            <a:latin typeface="Cambria Math" panose="02040503050406030204" pitchFamily="18" charset="0"/>
                            <a:ea typeface="+mn-ea"/>
                            <a:cs typeface="+mn-cs"/>
                          </a:rPr>
                          <m:t>+</m:t>
                        </m:r>
                        <m:f>
                          <m:fPr>
                            <m:ctrlPr>
                              <a:rPr lang="en-US" sz="1100" b="0" i="1">
                                <a:latin typeface="Cambria Math" panose="02040503050406030204" pitchFamily="18" charset="0"/>
                              </a:rPr>
                            </m:ctrlPr>
                          </m:fPr>
                          <m:num>
                            <m:r>
                              <a:rPr lang="en-US" sz="1100" b="0" i="1">
                                <a:latin typeface="Cambria Math" panose="02040503050406030204" pitchFamily="18" charset="0"/>
                              </a:rPr>
                              <m:t>0.4∗</m:t>
                            </m:r>
                            <m:d>
                              <m:dPr>
                                <m:ctrlPr>
                                  <a:rPr lang="en-US" sz="1100" b="0" i="1">
                                    <a:latin typeface="Cambria Math" panose="02040503050406030204" pitchFamily="18" charset="0"/>
                                  </a:rPr>
                                </m:ctrlPr>
                              </m:dPr>
                              <m:e>
                                <m:r>
                                  <a:rPr lang="en-US" sz="1100" b="0" i="1">
                                    <a:latin typeface="Cambria Math" panose="02040503050406030204" pitchFamily="18" charset="0"/>
                                  </a:rPr>
                                  <m:t>𝑀𝑎</m:t>
                                </m:r>
                                <m:sSub>
                                  <m:sSubPr>
                                    <m:ctrlPr>
                                      <a:rPr lang="en-US" sz="1100" b="0" i="1">
                                        <a:latin typeface="Cambria Math" panose="02040503050406030204" pitchFamily="18" charset="0"/>
                                      </a:rPr>
                                    </m:ctrlPr>
                                  </m:sSubPr>
                                  <m:e>
                                    <m:r>
                                      <a:rPr lang="en-US" sz="1100" b="0" i="1">
                                        <a:latin typeface="Cambria Math" panose="02040503050406030204" pitchFamily="18" charset="0"/>
                                      </a:rPr>
                                      <m:t>𝑥</m:t>
                                    </m:r>
                                  </m:e>
                                  <m:sub>
                                    <m:r>
                                      <a:rPr lang="en-US" sz="1100" b="0" i="1">
                                        <a:latin typeface="Cambria Math" panose="02040503050406030204" pitchFamily="18" charset="0"/>
                                      </a:rPr>
                                      <m:t>𝑅𝑖𝑅</m:t>
                                    </m:r>
                                  </m:sub>
                                </m:sSub>
                                <m:r>
                                  <a:rPr lang="en-US" sz="1100" b="0" i="1">
                                    <a:latin typeface="Cambria Math" panose="02040503050406030204" pitchFamily="18" charset="0"/>
                                  </a:rPr>
                                  <m:t>−</m:t>
                                </m:r>
                                <m:r>
                                  <a:rPr lang="en-US" sz="1100" b="0" i="1">
                                    <a:latin typeface="Cambria Math" panose="02040503050406030204" pitchFamily="18" charset="0"/>
                                  </a:rPr>
                                  <m:t>𝑅𝑖𝑅</m:t>
                                </m:r>
                                <m:r>
                                  <a:rPr lang="en-US" sz="1100" b="0" i="1">
                                    <a:latin typeface="Cambria Math" panose="02040503050406030204" pitchFamily="18" charset="0"/>
                                  </a:rPr>
                                  <m:t>+1</m:t>
                                </m:r>
                              </m:e>
                            </m:d>
                          </m:num>
                          <m:den>
                            <m:r>
                              <a:rPr lang="en-US" sz="1100" b="0" i="1">
                                <a:solidFill>
                                  <a:schemeClr val="tx1"/>
                                </a:solidFill>
                                <a:effectLst/>
                                <a:latin typeface="Cambria Math" panose="02040503050406030204" pitchFamily="18" charset="0"/>
                                <a:ea typeface="+mn-ea"/>
                                <a:cs typeface="+mn-cs"/>
                              </a:rPr>
                              <m:t>𝑀𝑎</m:t>
                            </m:r>
                            <m:sSub>
                              <m:sSubPr>
                                <m:ctrlPr>
                                  <a:rPr lang="en-US" sz="1100" b="0" i="1">
                                    <a:solidFill>
                                      <a:schemeClr val="tx1"/>
                                    </a:solidFill>
                                    <a:effectLst/>
                                    <a:latin typeface="Cambria Math" panose="02040503050406030204" pitchFamily="18" charset="0"/>
                                    <a:ea typeface="+mn-ea"/>
                                    <a:cs typeface="+mn-cs"/>
                                  </a:rPr>
                                </m:ctrlPr>
                              </m:sSubPr>
                              <m:e>
                                <m:r>
                                  <a:rPr lang="en-US" sz="1100" b="0" i="1">
                                    <a:solidFill>
                                      <a:schemeClr val="tx1"/>
                                    </a:solidFill>
                                    <a:effectLst/>
                                    <a:latin typeface="Cambria Math" panose="02040503050406030204" pitchFamily="18" charset="0"/>
                                    <a:ea typeface="+mn-ea"/>
                                    <a:cs typeface="+mn-cs"/>
                                  </a:rPr>
                                  <m:t>𝑥</m:t>
                                </m:r>
                              </m:e>
                              <m:sub>
                                <m:r>
                                  <a:rPr lang="en-US" sz="1100" b="0" i="1">
                                    <a:solidFill>
                                      <a:schemeClr val="tx1"/>
                                    </a:solidFill>
                                    <a:effectLst/>
                                    <a:latin typeface="Cambria Math" panose="02040503050406030204" pitchFamily="18" charset="0"/>
                                    <a:ea typeface="+mn-ea"/>
                                    <a:cs typeface="+mn-cs"/>
                                  </a:rPr>
                                  <m:t>𝑅𝑖𝑅</m:t>
                                </m:r>
                              </m:sub>
                            </m:sSub>
                            <m:r>
                              <a:rPr lang="en-US" sz="1100" b="0" i="1">
                                <a:solidFill>
                                  <a:schemeClr val="tx1"/>
                                </a:solidFill>
                                <a:effectLst/>
                                <a:latin typeface="Cambria Math" panose="02040503050406030204" pitchFamily="18" charset="0"/>
                                <a:ea typeface="+mn-ea"/>
                                <a:cs typeface="+mn-cs"/>
                              </a:rPr>
                              <m:t>∗</m:t>
                            </m:r>
                            <m:f>
                              <m:fPr>
                                <m:ctrlPr>
                                  <a:rPr lang="en-US" sz="1100" b="0" i="1">
                                    <a:solidFill>
                                      <a:schemeClr val="tx1"/>
                                    </a:solidFill>
                                    <a:effectLst/>
                                    <a:latin typeface="Cambria Math" panose="02040503050406030204" pitchFamily="18" charset="0"/>
                                    <a:ea typeface="+mn-ea"/>
                                    <a:cs typeface="+mn-cs"/>
                                  </a:rPr>
                                </m:ctrlPr>
                              </m:fPr>
                              <m:num>
                                <m:r>
                                  <a:rPr lang="en-US" sz="1100" b="0" i="1">
                                    <a:latin typeface="Cambria Math" panose="02040503050406030204" pitchFamily="18" charset="0"/>
                                  </a:rPr>
                                  <m:t>1+</m:t>
                                </m:r>
                                <m:r>
                                  <a:rPr lang="en-US" sz="1100" b="0" i="1">
                                    <a:solidFill>
                                      <a:schemeClr val="tx1"/>
                                    </a:solidFill>
                                    <a:effectLst/>
                                    <a:latin typeface="Cambria Math" panose="02040503050406030204" pitchFamily="18" charset="0"/>
                                    <a:ea typeface="+mn-ea"/>
                                    <a:cs typeface="+mn-cs"/>
                                  </a:rPr>
                                  <m:t>𝑀𝑎</m:t>
                                </m:r>
                                <m:sSub>
                                  <m:sSubPr>
                                    <m:ctrlPr>
                                      <a:rPr lang="en-US" sz="1100" b="0" i="1">
                                        <a:solidFill>
                                          <a:schemeClr val="tx1"/>
                                        </a:solidFill>
                                        <a:effectLst/>
                                        <a:latin typeface="Cambria Math" panose="02040503050406030204" pitchFamily="18" charset="0"/>
                                        <a:ea typeface="+mn-ea"/>
                                        <a:cs typeface="+mn-cs"/>
                                      </a:rPr>
                                    </m:ctrlPr>
                                  </m:sSubPr>
                                  <m:e>
                                    <m:r>
                                      <a:rPr lang="en-US" sz="1100" b="0" i="1">
                                        <a:solidFill>
                                          <a:schemeClr val="tx1"/>
                                        </a:solidFill>
                                        <a:effectLst/>
                                        <a:latin typeface="Cambria Math" panose="02040503050406030204" pitchFamily="18" charset="0"/>
                                        <a:ea typeface="+mn-ea"/>
                                        <a:cs typeface="+mn-cs"/>
                                      </a:rPr>
                                      <m:t>𝑥</m:t>
                                    </m:r>
                                  </m:e>
                                  <m:sub>
                                    <m:r>
                                      <a:rPr lang="en-US" sz="1100" b="0" i="1">
                                        <a:solidFill>
                                          <a:schemeClr val="tx1"/>
                                        </a:solidFill>
                                        <a:effectLst/>
                                        <a:latin typeface="Cambria Math" panose="02040503050406030204" pitchFamily="18" charset="0"/>
                                        <a:ea typeface="+mn-ea"/>
                                        <a:cs typeface="+mn-cs"/>
                                      </a:rPr>
                                      <m:t>𝑅𝑖𝑅</m:t>
                                    </m:r>
                                  </m:sub>
                                </m:sSub>
                              </m:num>
                              <m:den>
                                <m:r>
                                  <a:rPr lang="en-US" sz="1100" b="0" i="1">
                                    <a:latin typeface="Cambria Math" panose="02040503050406030204" pitchFamily="18" charset="0"/>
                                  </a:rPr>
                                  <m:t>2</m:t>
                                </m:r>
                              </m:den>
                            </m:f>
                          </m:den>
                        </m:f>
                      </m:e>
                    </m:d>
                  </m:oMath>
                </m:oMathPara>
              </a14:m>
              <a:endParaRPr lang="en-US" sz="1100"/>
            </a:p>
          </xdr:txBody>
        </xdr:sp>
      </mc:Choice>
      <mc:Fallback xmlns="">
        <xdr:sp macro="" textlink="">
          <xdr:nvSpPr>
            <xdr:cNvPr id="88" name="TextBox 87">
              <a:extLst>
                <a:ext uri="{FF2B5EF4-FFF2-40B4-BE49-F238E27FC236}">
                  <a16:creationId xmlns:a16="http://schemas.microsoft.com/office/drawing/2014/main" id="{CDB81B60-D6C4-487C-A772-1F40612F4872}"/>
                </a:ext>
              </a:extLst>
            </xdr:cNvPr>
            <xdr:cNvSpPr txBox="1"/>
          </xdr:nvSpPr>
          <xdr:spPr>
            <a:xfrm>
              <a:off x="5325037" y="53949601"/>
              <a:ext cx="3809998" cy="563880"/>
            </a:xfrm>
            <a:prstGeom prst="rect">
              <a:avLst/>
            </a:prstGeom>
            <a:noFill/>
            <a:ln w="28575">
              <a:solidFill>
                <a:schemeClr val="bg1">
                  <a:lumMod val="50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ctr">
              <a:noAutofit/>
            </a:bodyPr>
            <a:lstStyle/>
            <a:p>
              <a:pPr/>
              <a:r>
                <a:rPr lang="en-US" sz="1100" b="0" i="0">
                  <a:latin typeface="Cambria Math" panose="02040503050406030204" pitchFamily="18" charset="0"/>
                </a:rPr>
                <a:t>𝐿𝐵𝑅𝑖𝑅𝑆ℎ𝑎𝑟𝑒</a:t>
              </a:r>
              <a:r>
                <a:rPr lang="en-US" sz="1100" i="0">
                  <a:latin typeface="Cambria Math" panose="02040503050406030204" pitchFamily="18" charset="0"/>
                </a:rPr>
                <a:t>=</a:t>
              </a:r>
              <a:r>
                <a:rPr lang="en-US" sz="1100" b="0" i="0">
                  <a:solidFill>
                    <a:schemeClr val="tx1"/>
                  </a:solidFill>
                  <a:effectLst/>
                  <a:latin typeface="Cambria Math" panose="02040503050406030204" pitchFamily="18" charset="0"/>
                  <a:ea typeface="+mn-ea"/>
                  <a:cs typeface="+mn-cs"/>
                </a:rPr>
                <a:t>(0.6/(𝑀𝑎𝑥_𝑅𝑖𝑅 )+(</a:t>
              </a:r>
              <a:r>
                <a:rPr lang="en-US" sz="1100" b="0" i="0">
                  <a:latin typeface="Cambria Math" panose="02040503050406030204" pitchFamily="18" charset="0"/>
                </a:rPr>
                <a:t>0.4∗(𝑀𝑎𝑥_𝑅𝑖𝑅−𝑅𝑖𝑅+1))/(</a:t>
              </a:r>
              <a:r>
                <a:rPr lang="en-US" sz="1100" b="0" i="0">
                  <a:solidFill>
                    <a:schemeClr val="tx1"/>
                  </a:solidFill>
                  <a:effectLst/>
                  <a:latin typeface="Cambria Math" panose="02040503050406030204" pitchFamily="18" charset="0"/>
                  <a:ea typeface="+mn-ea"/>
                  <a:cs typeface="+mn-cs"/>
                </a:rPr>
                <a:t>𝑀𝑎𝑥_𝑅𝑖𝑅∗(</a:t>
              </a:r>
              <a:r>
                <a:rPr lang="en-US" sz="1100" b="0" i="0">
                  <a:latin typeface="Cambria Math" panose="02040503050406030204" pitchFamily="18" charset="0"/>
                </a:rPr>
                <a:t>1+</a:t>
              </a:r>
              <a:r>
                <a:rPr lang="en-US" sz="1100" b="0" i="0">
                  <a:solidFill>
                    <a:schemeClr val="tx1"/>
                  </a:solidFill>
                  <a:effectLst/>
                  <a:latin typeface="Cambria Math" panose="02040503050406030204" pitchFamily="18" charset="0"/>
                  <a:ea typeface="+mn-ea"/>
                  <a:cs typeface="+mn-cs"/>
                </a:rPr>
                <a:t>𝑀𝑎𝑥_𝑅𝑖𝑅)/</a:t>
              </a:r>
              <a:r>
                <a:rPr lang="en-US" sz="1100" b="0" i="0">
                  <a:latin typeface="Cambria Math" panose="02040503050406030204" pitchFamily="18" charset="0"/>
                </a:rPr>
                <a:t>2))</a:t>
              </a:r>
              <a:endParaRPr lang="en-US"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twoCellAnchor editAs="oneCell">
    <xdr:from>
      <xdr:col>0</xdr:col>
      <xdr:colOff>586740</xdr:colOff>
      <xdr:row>75</xdr:row>
      <xdr:rowOff>177309</xdr:rowOff>
    </xdr:from>
    <xdr:to>
      <xdr:col>13</xdr:col>
      <xdr:colOff>325643</xdr:colOff>
      <xdr:row>96</xdr:row>
      <xdr:rowOff>43815</xdr:rowOff>
    </xdr:to>
    <xdr:pic>
      <xdr:nvPicPr>
        <xdr:cNvPr id="3" name="Picture 2">
          <a:extLst>
            <a:ext uri="{FF2B5EF4-FFF2-40B4-BE49-F238E27FC236}">
              <a16:creationId xmlns:a16="http://schemas.microsoft.com/office/drawing/2014/main" id="{93513F76-7D9C-30BF-AF88-70CB6726F18D}"/>
            </a:ext>
          </a:extLst>
        </xdr:cNvPr>
        <xdr:cNvPicPr>
          <a:picLocks noChangeAspect="1"/>
        </xdr:cNvPicPr>
      </xdr:nvPicPr>
      <xdr:blipFill>
        <a:blip xmlns:r="http://schemas.openxmlformats.org/officeDocument/2006/relationships" r:embed="rId1"/>
        <a:stretch>
          <a:fillRect/>
        </a:stretch>
      </xdr:blipFill>
      <xdr:spPr>
        <a:xfrm>
          <a:off x="586740" y="7324869"/>
          <a:ext cx="10046970" cy="3706985"/>
        </a:xfrm>
        <a:prstGeom prst="rect">
          <a:avLst/>
        </a:prstGeom>
      </xdr:spPr>
    </xdr:pic>
    <xdr:clientData/>
  </xdr:twoCellAnchor>
  <xdr:twoCellAnchor>
    <xdr:from>
      <xdr:col>6</xdr:col>
      <xdr:colOff>178847</xdr:colOff>
      <xdr:row>242</xdr:row>
      <xdr:rowOff>166967</xdr:rowOff>
    </xdr:from>
    <xdr:to>
      <xdr:col>10</xdr:col>
      <xdr:colOff>545055</xdr:colOff>
      <xdr:row>245</xdr:row>
      <xdr:rowOff>144108</xdr:rowOff>
    </xdr:to>
    <xdr:grpSp>
      <xdr:nvGrpSpPr>
        <xdr:cNvPr id="11" name="Group 10">
          <a:extLst>
            <a:ext uri="{FF2B5EF4-FFF2-40B4-BE49-F238E27FC236}">
              <a16:creationId xmlns:a16="http://schemas.microsoft.com/office/drawing/2014/main" id="{DFF58C31-9823-1164-A2DD-87CC1344016C}"/>
            </a:ext>
          </a:extLst>
        </xdr:cNvPr>
        <xdr:cNvGrpSpPr/>
      </xdr:nvGrpSpPr>
      <xdr:grpSpPr>
        <a:xfrm>
          <a:off x="4526729" y="43600967"/>
          <a:ext cx="4391361" cy="515023"/>
          <a:chOff x="2491740" y="25721310"/>
          <a:chExt cx="3787140" cy="525780"/>
        </a:xfrm>
      </xdr:grpSpPr>
      <xdr:sp macro="" textlink="">
        <xdr:nvSpPr>
          <xdr:cNvPr id="2" name="Rectangle: Rounded Corners 1">
            <a:extLst>
              <a:ext uri="{FF2B5EF4-FFF2-40B4-BE49-F238E27FC236}">
                <a16:creationId xmlns:a16="http://schemas.microsoft.com/office/drawing/2014/main" id="{330D4A52-97B9-7F18-273E-0D33011D398F}"/>
              </a:ext>
            </a:extLst>
          </xdr:cNvPr>
          <xdr:cNvSpPr/>
        </xdr:nvSpPr>
        <xdr:spPr>
          <a:xfrm>
            <a:off x="2491740" y="2572131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a:solidFill>
                  <a:sysClr val="windowText" lastClr="000000"/>
                </a:solidFill>
              </a:rPr>
              <a:t>Start-up</a:t>
            </a:r>
            <a:endParaRPr lang="en-US" sz="1100" b="1" baseline="0">
              <a:solidFill>
                <a:sysClr val="windowText" lastClr="000000"/>
              </a:solidFill>
            </a:endParaRPr>
          </a:p>
          <a:p>
            <a:pPr algn="ctr"/>
            <a:r>
              <a:rPr lang="en-US" sz="1100" baseline="0">
                <a:solidFill>
                  <a:sysClr val="windowText" lastClr="000000"/>
                </a:solidFill>
              </a:rPr>
              <a:t>Stage 1 -&gt;5</a:t>
            </a:r>
            <a:endParaRPr lang="en-US" sz="1100">
              <a:solidFill>
                <a:sysClr val="windowText" lastClr="000000"/>
              </a:solidFill>
            </a:endParaRPr>
          </a:p>
        </xdr:txBody>
      </xdr:sp>
      <xdr:sp macro="" textlink="">
        <xdr:nvSpPr>
          <xdr:cNvPr id="4" name="Rectangle: Rounded Corners 3">
            <a:extLst>
              <a:ext uri="{FF2B5EF4-FFF2-40B4-BE49-F238E27FC236}">
                <a16:creationId xmlns:a16="http://schemas.microsoft.com/office/drawing/2014/main" id="{C4F90107-E079-4B84-8BB3-AB775D89E217}"/>
              </a:ext>
            </a:extLst>
          </xdr:cNvPr>
          <xdr:cNvSpPr/>
        </xdr:nvSpPr>
        <xdr:spPr>
          <a:xfrm>
            <a:off x="3882390" y="2572131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Play-Off</a:t>
            </a:r>
          </a:p>
          <a:p>
            <a:pPr algn="ctr"/>
            <a:r>
              <a:rPr lang="en-US" sz="1100" baseline="0">
                <a:solidFill>
                  <a:sysClr val="windowText" lastClr="000000"/>
                </a:solidFill>
              </a:rPr>
              <a:t>Stage 6 -&gt;9</a:t>
            </a:r>
            <a:endParaRPr lang="en-US" sz="1100">
              <a:solidFill>
                <a:sysClr val="windowText" lastClr="000000"/>
              </a:solidFill>
            </a:endParaRPr>
          </a:p>
        </xdr:txBody>
      </xdr:sp>
      <xdr:sp macro="" textlink="">
        <xdr:nvSpPr>
          <xdr:cNvPr id="5" name="Rectangle: Rounded Corners 4">
            <a:extLst>
              <a:ext uri="{FF2B5EF4-FFF2-40B4-BE49-F238E27FC236}">
                <a16:creationId xmlns:a16="http://schemas.microsoft.com/office/drawing/2014/main" id="{F7F7F0A8-40F7-4D7A-8792-D81B8113E196}"/>
              </a:ext>
            </a:extLst>
          </xdr:cNvPr>
          <xdr:cNvSpPr/>
        </xdr:nvSpPr>
        <xdr:spPr>
          <a:xfrm>
            <a:off x="5273040" y="2572131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Final</a:t>
            </a:r>
          </a:p>
          <a:p>
            <a:pPr algn="ctr"/>
            <a:r>
              <a:rPr lang="en-US" sz="1100" baseline="0">
                <a:solidFill>
                  <a:sysClr val="windowText" lastClr="000000"/>
                </a:solidFill>
              </a:rPr>
              <a:t>Stage 10</a:t>
            </a:r>
            <a:endParaRPr lang="en-US" sz="1100">
              <a:solidFill>
                <a:sysClr val="windowText" lastClr="000000"/>
              </a:solidFill>
            </a:endParaRPr>
          </a:p>
        </xdr:txBody>
      </xdr:sp>
      <xdr:cxnSp macro="">
        <xdr:nvCxnSpPr>
          <xdr:cNvPr id="8" name="Straight Arrow Connector 7">
            <a:extLst>
              <a:ext uri="{FF2B5EF4-FFF2-40B4-BE49-F238E27FC236}">
                <a16:creationId xmlns:a16="http://schemas.microsoft.com/office/drawing/2014/main" id="{F303766D-5460-A1BA-B65B-719C11A965A4}"/>
              </a:ext>
            </a:extLst>
          </xdr:cNvPr>
          <xdr:cNvCxnSpPr>
            <a:stCxn id="2" idx="3"/>
            <a:endCxn id="4" idx="1"/>
          </xdr:cNvCxnSpPr>
        </xdr:nvCxnSpPr>
        <xdr:spPr>
          <a:xfrm>
            <a:off x="3497580" y="25984200"/>
            <a:ext cx="38481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0" name="Straight Arrow Connector 9">
            <a:extLst>
              <a:ext uri="{FF2B5EF4-FFF2-40B4-BE49-F238E27FC236}">
                <a16:creationId xmlns:a16="http://schemas.microsoft.com/office/drawing/2014/main" id="{9098C038-F664-C39F-8927-85BB98DA63F5}"/>
              </a:ext>
            </a:extLst>
          </xdr:cNvPr>
          <xdr:cNvCxnSpPr>
            <a:stCxn id="4" idx="3"/>
            <a:endCxn id="5" idx="1"/>
          </xdr:cNvCxnSpPr>
        </xdr:nvCxnSpPr>
        <xdr:spPr>
          <a:xfrm>
            <a:off x="4888230" y="25984200"/>
            <a:ext cx="38481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601980</xdr:colOff>
      <xdr:row>35</xdr:row>
      <xdr:rowOff>140970</xdr:rowOff>
    </xdr:from>
    <xdr:to>
      <xdr:col>16</xdr:col>
      <xdr:colOff>449580</xdr:colOff>
      <xdr:row>42</xdr:row>
      <xdr:rowOff>171450</xdr:rowOff>
    </xdr:to>
    <xdr:grpSp>
      <xdr:nvGrpSpPr>
        <xdr:cNvPr id="26" name="Group 25">
          <a:extLst>
            <a:ext uri="{FF2B5EF4-FFF2-40B4-BE49-F238E27FC236}">
              <a16:creationId xmlns:a16="http://schemas.microsoft.com/office/drawing/2014/main" id="{06DA0E98-394B-CDC2-FF48-3C6A2D0F5861}"/>
            </a:ext>
          </a:extLst>
        </xdr:cNvPr>
        <xdr:cNvGrpSpPr/>
      </xdr:nvGrpSpPr>
      <xdr:grpSpPr>
        <a:xfrm>
          <a:off x="1211580" y="6434194"/>
          <a:ext cx="11537576" cy="1285538"/>
          <a:chOff x="1211580" y="6922770"/>
          <a:chExt cx="9974580" cy="1310640"/>
        </a:xfrm>
      </xdr:grpSpPr>
      <xdr:cxnSp macro="">
        <xdr:nvCxnSpPr>
          <xdr:cNvPr id="16" name="Straight Arrow Connector 15">
            <a:extLst>
              <a:ext uri="{FF2B5EF4-FFF2-40B4-BE49-F238E27FC236}">
                <a16:creationId xmlns:a16="http://schemas.microsoft.com/office/drawing/2014/main" id="{234817E8-F81A-BD0A-BC97-4EE16DB47E18}"/>
              </a:ext>
            </a:extLst>
          </xdr:cNvPr>
          <xdr:cNvCxnSpPr>
            <a:endCxn id="14" idx="1"/>
          </xdr:cNvCxnSpPr>
        </xdr:nvCxnSpPr>
        <xdr:spPr>
          <a:xfrm>
            <a:off x="2087880" y="7185660"/>
            <a:ext cx="55245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7" name="Straight Arrow Connector 16">
            <a:extLst>
              <a:ext uri="{FF2B5EF4-FFF2-40B4-BE49-F238E27FC236}">
                <a16:creationId xmlns:a16="http://schemas.microsoft.com/office/drawing/2014/main" id="{C86481E2-03EF-FF52-C492-96D768616A46}"/>
              </a:ext>
            </a:extLst>
          </xdr:cNvPr>
          <xdr:cNvCxnSpPr>
            <a:endCxn id="15" idx="1"/>
          </xdr:cNvCxnSpPr>
        </xdr:nvCxnSpPr>
        <xdr:spPr>
          <a:xfrm>
            <a:off x="3608070" y="7185660"/>
            <a:ext cx="38481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3" name="Straight Arrow Connector 32">
            <a:extLst>
              <a:ext uri="{FF2B5EF4-FFF2-40B4-BE49-F238E27FC236}">
                <a16:creationId xmlns:a16="http://schemas.microsoft.com/office/drawing/2014/main" id="{BE07A5D7-8C39-AE96-A1D1-166AD8D73806}"/>
              </a:ext>
            </a:extLst>
          </xdr:cNvPr>
          <xdr:cNvCxnSpPr>
            <a:endCxn id="27" idx="1"/>
          </xdr:cNvCxnSpPr>
        </xdr:nvCxnSpPr>
        <xdr:spPr>
          <a:xfrm>
            <a:off x="4998720" y="7185660"/>
            <a:ext cx="54102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5" name="Straight Arrow Connector 34">
            <a:extLst>
              <a:ext uri="{FF2B5EF4-FFF2-40B4-BE49-F238E27FC236}">
                <a16:creationId xmlns:a16="http://schemas.microsoft.com/office/drawing/2014/main" id="{50248E7E-8145-AAF5-C367-DF67E30268DD}"/>
              </a:ext>
            </a:extLst>
          </xdr:cNvPr>
          <xdr:cNvCxnSpPr>
            <a:endCxn id="28" idx="1"/>
          </xdr:cNvCxnSpPr>
        </xdr:nvCxnSpPr>
        <xdr:spPr>
          <a:xfrm>
            <a:off x="6545580" y="7185660"/>
            <a:ext cx="54102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7" name="Straight Arrow Connector 36">
            <a:extLst>
              <a:ext uri="{FF2B5EF4-FFF2-40B4-BE49-F238E27FC236}">
                <a16:creationId xmlns:a16="http://schemas.microsoft.com/office/drawing/2014/main" id="{A44EB26E-5581-B82E-5830-5BDCA7203F6C}"/>
              </a:ext>
            </a:extLst>
          </xdr:cNvPr>
          <xdr:cNvCxnSpPr>
            <a:stCxn id="28" idx="3"/>
            <a:endCxn id="29" idx="1"/>
          </xdr:cNvCxnSpPr>
        </xdr:nvCxnSpPr>
        <xdr:spPr>
          <a:xfrm>
            <a:off x="8092440" y="7185660"/>
            <a:ext cx="54102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9" name="Straight Arrow Connector 38">
            <a:extLst>
              <a:ext uri="{FF2B5EF4-FFF2-40B4-BE49-F238E27FC236}">
                <a16:creationId xmlns:a16="http://schemas.microsoft.com/office/drawing/2014/main" id="{0D388E33-D820-0B82-A07E-23EEAA4AF9A8}"/>
              </a:ext>
            </a:extLst>
          </xdr:cNvPr>
          <xdr:cNvCxnSpPr>
            <a:stCxn id="29" idx="3"/>
            <a:endCxn id="30" idx="1"/>
          </xdr:cNvCxnSpPr>
        </xdr:nvCxnSpPr>
        <xdr:spPr>
          <a:xfrm>
            <a:off x="9639300" y="7185660"/>
            <a:ext cx="54102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46" name="Straight Arrow Connector 45">
            <a:extLst>
              <a:ext uri="{FF2B5EF4-FFF2-40B4-BE49-F238E27FC236}">
                <a16:creationId xmlns:a16="http://schemas.microsoft.com/office/drawing/2014/main" id="{278F77E8-1037-D242-7A41-6B12C97B6C4B}"/>
              </a:ext>
            </a:extLst>
          </xdr:cNvPr>
          <xdr:cNvCxnSpPr>
            <a:stCxn id="44" idx="0"/>
            <a:endCxn id="15" idx="2"/>
          </xdr:cNvCxnSpPr>
        </xdr:nvCxnSpPr>
        <xdr:spPr>
          <a:xfrm flipV="1">
            <a:off x="4495800" y="7448550"/>
            <a:ext cx="0" cy="2590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3" name="Rectangle: Rounded Corners 12">
            <a:extLst>
              <a:ext uri="{FF2B5EF4-FFF2-40B4-BE49-F238E27FC236}">
                <a16:creationId xmlns:a16="http://schemas.microsoft.com/office/drawing/2014/main" id="{B1A3BFE4-943A-6E2E-F044-8D389CA5DD9C}"/>
              </a:ext>
            </a:extLst>
          </xdr:cNvPr>
          <xdr:cNvSpPr/>
        </xdr:nvSpPr>
        <xdr:spPr>
          <a:xfrm>
            <a:off x="1211580" y="692277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TRUYỀN THÔNG</a:t>
            </a:r>
          </a:p>
        </xdr:txBody>
      </xdr:sp>
      <xdr:sp macro="" textlink="">
        <xdr:nvSpPr>
          <xdr:cNvPr id="14" name="Rectangle: Rounded Corners 13">
            <a:extLst>
              <a:ext uri="{FF2B5EF4-FFF2-40B4-BE49-F238E27FC236}">
                <a16:creationId xmlns:a16="http://schemas.microsoft.com/office/drawing/2014/main" id="{1A854F4F-736B-F6EC-D24D-2CD8390B2198}"/>
              </a:ext>
            </a:extLst>
          </xdr:cNvPr>
          <xdr:cNvSpPr/>
        </xdr:nvSpPr>
        <xdr:spPr>
          <a:xfrm>
            <a:off x="2640330" y="692277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ĐĂNG KÝ</a:t>
            </a:r>
          </a:p>
        </xdr:txBody>
      </xdr:sp>
      <xdr:sp macro="" textlink="">
        <xdr:nvSpPr>
          <xdr:cNvPr id="15" name="Rectangle: Rounded Corners 14">
            <a:extLst>
              <a:ext uri="{FF2B5EF4-FFF2-40B4-BE49-F238E27FC236}">
                <a16:creationId xmlns:a16="http://schemas.microsoft.com/office/drawing/2014/main" id="{7BC51ECB-A246-5B6F-282B-C03F5E6CFAA9}"/>
              </a:ext>
            </a:extLst>
          </xdr:cNvPr>
          <xdr:cNvSpPr/>
        </xdr:nvSpPr>
        <xdr:spPr>
          <a:xfrm>
            <a:off x="3992880" y="692277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START-UP</a:t>
            </a:r>
          </a:p>
          <a:p>
            <a:pPr algn="ctr"/>
            <a:r>
              <a:rPr lang="en-US" sz="1100" baseline="0">
                <a:solidFill>
                  <a:sysClr val="windowText" lastClr="000000"/>
                </a:solidFill>
              </a:rPr>
              <a:t>Stage 1-&gt;5</a:t>
            </a:r>
            <a:endParaRPr lang="en-US" sz="1100">
              <a:solidFill>
                <a:sysClr val="windowText" lastClr="000000"/>
              </a:solidFill>
            </a:endParaRPr>
          </a:p>
        </xdr:txBody>
      </xdr:sp>
      <xdr:sp macro="" textlink="">
        <xdr:nvSpPr>
          <xdr:cNvPr id="27" name="Rectangle: Rounded Corners 26">
            <a:extLst>
              <a:ext uri="{FF2B5EF4-FFF2-40B4-BE49-F238E27FC236}">
                <a16:creationId xmlns:a16="http://schemas.microsoft.com/office/drawing/2014/main" id="{D4AD5960-EBDF-42C4-B87D-6B4220257955}"/>
              </a:ext>
            </a:extLst>
          </xdr:cNvPr>
          <xdr:cNvSpPr/>
        </xdr:nvSpPr>
        <xdr:spPr>
          <a:xfrm>
            <a:off x="5539740" y="692277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PLAY-OFF</a:t>
            </a:r>
          </a:p>
          <a:p>
            <a:pPr algn="ctr"/>
            <a:r>
              <a:rPr lang="en-US" sz="1100" baseline="0">
                <a:solidFill>
                  <a:sysClr val="windowText" lastClr="000000"/>
                </a:solidFill>
              </a:rPr>
              <a:t>Stage 6 -&gt; 9</a:t>
            </a:r>
            <a:endParaRPr lang="en-US" sz="1100">
              <a:solidFill>
                <a:sysClr val="windowText" lastClr="000000"/>
              </a:solidFill>
            </a:endParaRPr>
          </a:p>
        </xdr:txBody>
      </xdr:sp>
      <xdr:sp macro="" textlink="">
        <xdr:nvSpPr>
          <xdr:cNvPr id="28" name="Rectangle: Rounded Corners 27">
            <a:extLst>
              <a:ext uri="{FF2B5EF4-FFF2-40B4-BE49-F238E27FC236}">
                <a16:creationId xmlns:a16="http://schemas.microsoft.com/office/drawing/2014/main" id="{D415C138-C159-4E96-BCD1-D2EB96BCE460}"/>
              </a:ext>
            </a:extLst>
          </xdr:cNvPr>
          <xdr:cNvSpPr/>
        </xdr:nvSpPr>
        <xdr:spPr>
          <a:xfrm>
            <a:off x="7086600" y="692277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FINAL</a:t>
            </a:r>
          </a:p>
          <a:p>
            <a:pPr algn="ctr"/>
            <a:r>
              <a:rPr lang="en-US" sz="1100" baseline="0">
                <a:solidFill>
                  <a:sysClr val="windowText" lastClr="000000"/>
                </a:solidFill>
              </a:rPr>
              <a:t>Stage 10</a:t>
            </a:r>
            <a:endParaRPr lang="en-US" sz="1100">
              <a:solidFill>
                <a:sysClr val="windowText" lastClr="000000"/>
              </a:solidFill>
            </a:endParaRPr>
          </a:p>
        </xdr:txBody>
      </xdr:sp>
      <xdr:sp macro="" textlink="">
        <xdr:nvSpPr>
          <xdr:cNvPr id="29" name="Rectangle: Rounded Corners 28">
            <a:extLst>
              <a:ext uri="{FF2B5EF4-FFF2-40B4-BE49-F238E27FC236}">
                <a16:creationId xmlns:a16="http://schemas.microsoft.com/office/drawing/2014/main" id="{219085E3-4D54-4918-8557-6318C3E3DF25}"/>
              </a:ext>
            </a:extLst>
          </xdr:cNvPr>
          <xdr:cNvSpPr/>
        </xdr:nvSpPr>
        <xdr:spPr>
          <a:xfrm>
            <a:off x="8633460" y="692277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TRAO THƯỞNG</a:t>
            </a:r>
          </a:p>
          <a:p>
            <a:pPr algn="ctr"/>
            <a:r>
              <a:rPr lang="en-US" sz="1100" baseline="0">
                <a:solidFill>
                  <a:sysClr val="windowText" lastClr="000000"/>
                </a:solidFill>
              </a:rPr>
              <a:t>Final Rewards</a:t>
            </a:r>
            <a:endParaRPr lang="en-US" sz="1100">
              <a:solidFill>
                <a:sysClr val="windowText" lastClr="000000"/>
              </a:solidFill>
            </a:endParaRPr>
          </a:p>
        </xdr:txBody>
      </xdr:sp>
      <xdr:sp macro="" textlink="">
        <xdr:nvSpPr>
          <xdr:cNvPr id="30" name="Rectangle: Rounded Corners 29">
            <a:extLst>
              <a:ext uri="{FF2B5EF4-FFF2-40B4-BE49-F238E27FC236}">
                <a16:creationId xmlns:a16="http://schemas.microsoft.com/office/drawing/2014/main" id="{9F7BEE95-6A4D-482C-A6EE-B1B0C2FF4ECD}"/>
              </a:ext>
            </a:extLst>
          </xdr:cNvPr>
          <xdr:cNvSpPr/>
        </xdr:nvSpPr>
        <xdr:spPr>
          <a:xfrm>
            <a:off x="10180320" y="692277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TRUYỀN THÔNG</a:t>
            </a:r>
          </a:p>
          <a:p>
            <a:pPr algn="ctr"/>
            <a:r>
              <a:rPr lang="en-US" sz="1100">
                <a:solidFill>
                  <a:sysClr val="windowText" lastClr="000000"/>
                </a:solidFill>
              </a:rPr>
              <a:t>Final Result</a:t>
            </a:r>
          </a:p>
        </xdr:txBody>
      </xdr:sp>
      <xdr:sp macro="" textlink="">
        <xdr:nvSpPr>
          <xdr:cNvPr id="44" name="Rectangle: Rounded Corners 43">
            <a:extLst>
              <a:ext uri="{FF2B5EF4-FFF2-40B4-BE49-F238E27FC236}">
                <a16:creationId xmlns:a16="http://schemas.microsoft.com/office/drawing/2014/main" id="{C7177773-874E-4CCD-B37D-C239324239A4}"/>
              </a:ext>
            </a:extLst>
          </xdr:cNvPr>
          <xdr:cNvSpPr/>
        </xdr:nvSpPr>
        <xdr:spPr>
          <a:xfrm>
            <a:off x="3992880" y="770763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0" baseline="0">
                <a:solidFill>
                  <a:sysClr val="windowText" lastClr="000000"/>
                </a:solidFill>
              </a:rPr>
              <a:t>start </a:t>
            </a:r>
            <a:r>
              <a:rPr lang="en-US" sz="1100" b="1" baseline="0">
                <a:solidFill>
                  <a:sysClr val="windowText" lastClr="000000"/>
                </a:solidFill>
              </a:rPr>
              <a:t>MINIGAME</a:t>
            </a:r>
          </a:p>
          <a:p>
            <a:pPr algn="ctr"/>
            <a:r>
              <a:rPr lang="en-US" sz="1100">
                <a:solidFill>
                  <a:sysClr val="windowText" lastClr="000000"/>
                </a:solidFill>
              </a:rPr>
              <a:t>FortuneWheel</a:t>
            </a:r>
          </a:p>
        </xdr:txBody>
      </xdr:sp>
      <xdr:sp macro="" textlink="">
        <xdr:nvSpPr>
          <xdr:cNvPr id="49" name="Rectangle: Rounded Corners 48">
            <a:extLst>
              <a:ext uri="{FF2B5EF4-FFF2-40B4-BE49-F238E27FC236}">
                <a16:creationId xmlns:a16="http://schemas.microsoft.com/office/drawing/2014/main" id="{DD7AF011-A14E-4424-B158-8D54527E8BCE}"/>
              </a:ext>
            </a:extLst>
          </xdr:cNvPr>
          <xdr:cNvSpPr/>
        </xdr:nvSpPr>
        <xdr:spPr>
          <a:xfrm>
            <a:off x="7086600" y="7707630"/>
            <a:ext cx="1005840" cy="525780"/>
          </a:xfrm>
          <a:prstGeom prst="roundRect">
            <a:avLst>
              <a:gd name="adj" fmla="val 19566"/>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0" baseline="0">
                <a:solidFill>
                  <a:sysClr val="windowText" lastClr="000000"/>
                </a:solidFill>
              </a:rPr>
              <a:t>start</a:t>
            </a:r>
            <a:r>
              <a:rPr lang="en-US" sz="1100" b="1" baseline="0">
                <a:solidFill>
                  <a:sysClr val="windowText" lastClr="000000"/>
                </a:solidFill>
              </a:rPr>
              <a:t> MINIGAME</a:t>
            </a:r>
          </a:p>
          <a:p>
            <a:pPr algn="ctr"/>
            <a:r>
              <a:rPr lang="en-US" sz="1100">
                <a:solidFill>
                  <a:sysClr val="windowText" lastClr="000000"/>
                </a:solidFill>
              </a:rPr>
              <a:t>Prediction Event</a:t>
            </a:r>
          </a:p>
        </xdr:txBody>
      </xdr:sp>
      <xdr:cxnSp macro="">
        <xdr:nvCxnSpPr>
          <xdr:cNvPr id="51" name="Straight Arrow Connector 50">
            <a:extLst>
              <a:ext uri="{FF2B5EF4-FFF2-40B4-BE49-F238E27FC236}">
                <a16:creationId xmlns:a16="http://schemas.microsoft.com/office/drawing/2014/main" id="{49FA0982-B010-E68E-EFEE-33D8061B8D00}"/>
              </a:ext>
            </a:extLst>
          </xdr:cNvPr>
          <xdr:cNvCxnSpPr>
            <a:stCxn id="49" idx="0"/>
            <a:endCxn id="28" idx="2"/>
          </xdr:cNvCxnSpPr>
        </xdr:nvCxnSpPr>
        <xdr:spPr>
          <a:xfrm flipV="1">
            <a:off x="7589520" y="7448550"/>
            <a:ext cx="0" cy="2590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9" name="Rectangle: Rounded Corners 8">
            <a:extLst>
              <a:ext uri="{FF2B5EF4-FFF2-40B4-BE49-F238E27FC236}">
                <a16:creationId xmlns:a16="http://schemas.microsoft.com/office/drawing/2014/main" id="{C7763808-0A0F-48F4-8BC7-D597243C8DAA}"/>
              </a:ext>
            </a:extLst>
          </xdr:cNvPr>
          <xdr:cNvSpPr/>
        </xdr:nvSpPr>
        <xdr:spPr>
          <a:xfrm>
            <a:off x="5539740" y="770763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0" baseline="0">
                <a:solidFill>
                  <a:sysClr val="windowText" lastClr="000000"/>
                </a:solidFill>
              </a:rPr>
              <a:t>open</a:t>
            </a:r>
            <a:r>
              <a:rPr lang="en-US" sz="1100" b="1" baseline="0">
                <a:solidFill>
                  <a:sysClr val="windowText" lastClr="000000"/>
                </a:solidFill>
              </a:rPr>
              <a:t> VOTE TO START</a:t>
            </a:r>
          </a:p>
        </xdr:txBody>
      </xdr:sp>
      <xdr:cxnSp macro="">
        <xdr:nvCxnSpPr>
          <xdr:cNvPr id="19" name="Straight Arrow Connector 18">
            <a:extLst>
              <a:ext uri="{FF2B5EF4-FFF2-40B4-BE49-F238E27FC236}">
                <a16:creationId xmlns:a16="http://schemas.microsoft.com/office/drawing/2014/main" id="{50A29F6B-66E0-2A83-573C-0ECDEBC90F69}"/>
              </a:ext>
            </a:extLst>
          </xdr:cNvPr>
          <xdr:cNvCxnSpPr>
            <a:stCxn id="9" idx="0"/>
            <a:endCxn id="27" idx="2"/>
          </xdr:cNvCxnSpPr>
        </xdr:nvCxnSpPr>
        <xdr:spPr>
          <a:xfrm flipV="1">
            <a:off x="6042660" y="7448550"/>
            <a:ext cx="0" cy="25908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1</xdr:col>
      <xdr:colOff>0</xdr:colOff>
      <xdr:row>3</xdr:row>
      <xdr:rowOff>0</xdr:rowOff>
    </xdr:from>
    <xdr:to>
      <xdr:col>10</xdr:col>
      <xdr:colOff>485215</xdr:colOff>
      <xdr:row>28</xdr:row>
      <xdr:rowOff>22860</xdr:rowOff>
    </xdr:to>
    <xdr:pic>
      <xdr:nvPicPr>
        <xdr:cNvPr id="38" name="Picture 37">
          <a:extLst>
            <a:ext uri="{FF2B5EF4-FFF2-40B4-BE49-F238E27FC236}">
              <a16:creationId xmlns:a16="http://schemas.microsoft.com/office/drawing/2014/main" id="{FDD7E64B-17E4-6811-B546-F9C42B421CB0}"/>
            </a:ext>
          </a:extLst>
        </xdr:cNvPr>
        <xdr:cNvPicPr>
          <a:picLocks noChangeAspect="1"/>
        </xdr:cNvPicPr>
      </xdr:nvPicPr>
      <xdr:blipFill>
        <a:blip xmlns:r="http://schemas.openxmlformats.org/officeDocument/2006/relationships" r:embed="rId2"/>
        <a:stretch>
          <a:fillRect/>
        </a:stretch>
      </xdr:blipFill>
      <xdr:spPr>
        <a:xfrm>
          <a:off x="609600" y="556260"/>
          <a:ext cx="8248650" cy="4594860"/>
        </a:xfrm>
        <a:prstGeom prst="rect">
          <a:avLst/>
        </a:prstGeom>
      </xdr:spPr>
    </xdr:pic>
    <xdr:clientData/>
  </xdr:twoCellAnchor>
  <xdr:twoCellAnchor>
    <xdr:from>
      <xdr:col>13</xdr:col>
      <xdr:colOff>45720</xdr:colOff>
      <xdr:row>570</xdr:row>
      <xdr:rowOff>144780</xdr:rowOff>
    </xdr:from>
    <xdr:to>
      <xdr:col>14</xdr:col>
      <xdr:colOff>281940</xdr:colOff>
      <xdr:row>573</xdr:row>
      <xdr:rowOff>121920</xdr:rowOff>
    </xdr:to>
    <xdr:sp macro="" textlink="">
      <xdr:nvSpPr>
        <xdr:cNvPr id="40" name="Rectangle: Rounded Corners 39">
          <a:extLst>
            <a:ext uri="{FF2B5EF4-FFF2-40B4-BE49-F238E27FC236}">
              <a16:creationId xmlns:a16="http://schemas.microsoft.com/office/drawing/2014/main" id="{27397CD5-1A5B-4526-B025-ED191BDDE692}"/>
            </a:ext>
          </a:extLst>
        </xdr:cNvPr>
        <xdr:cNvSpPr/>
      </xdr:nvSpPr>
      <xdr:spPr>
        <a:xfrm>
          <a:off x="8793480" y="5948934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Pool 1</a:t>
          </a:r>
        </a:p>
      </xdr:txBody>
    </xdr:sp>
    <xdr:clientData/>
  </xdr:twoCellAnchor>
  <xdr:twoCellAnchor>
    <xdr:from>
      <xdr:col>14</xdr:col>
      <xdr:colOff>558800</xdr:colOff>
      <xdr:row>570</xdr:row>
      <xdr:rowOff>144780</xdr:rowOff>
    </xdr:from>
    <xdr:to>
      <xdr:col>16</xdr:col>
      <xdr:colOff>345440</xdr:colOff>
      <xdr:row>573</xdr:row>
      <xdr:rowOff>121920</xdr:rowOff>
    </xdr:to>
    <xdr:sp macro="" textlink="">
      <xdr:nvSpPr>
        <xdr:cNvPr id="41" name="Rectangle: Rounded Corners 40">
          <a:extLst>
            <a:ext uri="{FF2B5EF4-FFF2-40B4-BE49-F238E27FC236}">
              <a16:creationId xmlns:a16="http://schemas.microsoft.com/office/drawing/2014/main" id="{39821457-3AF0-4640-8A32-6CEE82DBA63D}"/>
            </a:ext>
          </a:extLst>
        </xdr:cNvPr>
        <xdr:cNvSpPr/>
      </xdr:nvSpPr>
      <xdr:spPr>
        <a:xfrm>
          <a:off x="10076180" y="5948934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Pool 2</a:t>
          </a:r>
        </a:p>
      </xdr:txBody>
    </xdr:sp>
    <xdr:clientData/>
  </xdr:twoCellAnchor>
  <xdr:twoCellAnchor>
    <xdr:from>
      <xdr:col>17</xdr:col>
      <xdr:colOff>12700</xdr:colOff>
      <xdr:row>570</xdr:row>
      <xdr:rowOff>144780</xdr:rowOff>
    </xdr:from>
    <xdr:to>
      <xdr:col>18</xdr:col>
      <xdr:colOff>408940</xdr:colOff>
      <xdr:row>573</xdr:row>
      <xdr:rowOff>121920</xdr:rowOff>
    </xdr:to>
    <xdr:sp macro="" textlink="">
      <xdr:nvSpPr>
        <xdr:cNvPr id="42" name="Rectangle: Rounded Corners 41">
          <a:extLst>
            <a:ext uri="{FF2B5EF4-FFF2-40B4-BE49-F238E27FC236}">
              <a16:creationId xmlns:a16="http://schemas.microsoft.com/office/drawing/2014/main" id="{A5AC9B90-A954-47D8-AAB1-89451F5931CE}"/>
            </a:ext>
          </a:extLst>
        </xdr:cNvPr>
        <xdr:cNvSpPr/>
      </xdr:nvSpPr>
      <xdr:spPr>
        <a:xfrm>
          <a:off x="11358880" y="5948934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Pool 3</a:t>
          </a:r>
        </a:p>
      </xdr:txBody>
    </xdr:sp>
    <xdr:clientData/>
  </xdr:twoCellAnchor>
  <xdr:twoCellAnchor>
    <xdr:from>
      <xdr:col>19</xdr:col>
      <xdr:colOff>76200</xdr:colOff>
      <xdr:row>570</xdr:row>
      <xdr:rowOff>144780</xdr:rowOff>
    </xdr:from>
    <xdr:to>
      <xdr:col>20</xdr:col>
      <xdr:colOff>472440</xdr:colOff>
      <xdr:row>573</xdr:row>
      <xdr:rowOff>121920</xdr:rowOff>
    </xdr:to>
    <xdr:sp macro="" textlink="">
      <xdr:nvSpPr>
        <xdr:cNvPr id="43" name="Rectangle: Rounded Corners 42">
          <a:extLst>
            <a:ext uri="{FF2B5EF4-FFF2-40B4-BE49-F238E27FC236}">
              <a16:creationId xmlns:a16="http://schemas.microsoft.com/office/drawing/2014/main" id="{3A937285-87CD-46B9-B49D-9964F500617E}"/>
            </a:ext>
          </a:extLst>
        </xdr:cNvPr>
        <xdr:cNvSpPr/>
      </xdr:nvSpPr>
      <xdr:spPr>
        <a:xfrm>
          <a:off x="12641580" y="5948934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Pool 4</a:t>
          </a:r>
        </a:p>
      </xdr:txBody>
    </xdr:sp>
    <xdr:clientData/>
  </xdr:twoCellAnchor>
  <xdr:twoCellAnchor>
    <xdr:from>
      <xdr:col>14</xdr:col>
      <xdr:colOff>281940</xdr:colOff>
      <xdr:row>572</xdr:row>
      <xdr:rowOff>41910</xdr:rowOff>
    </xdr:from>
    <xdr:to>
      <xdr:col>14</xdr:col>
      <xdr:colOff>558800</xdr:colOff>
      <xdr:row>572</xdr:row>
      <xdr:rowOff>41910</xdr:rowOff>
    </xdr:to>
    <xdr:cxnSp macro="">
      <xdr:nvCxnSpPr>
        <xdr:cNvPr id="47" name="Straight Arrow Connector 46">
          <a:extLst>
            <a:ext uri="{FF2B5EF4-FFF2-40B4-BE49-F238E27FC236}">
              <a16:creationId xmlns:a16="http://schemas.microsoft.com/office/drawing/2014/main" id="{FB8EE09D-32DE-3F63-C6A8-E6668A7D7197}"/>
            </a:ext>
          </a:extLst>
        </xdr:cNvPr>
        <xdr:cNvCxnSpPr>
          <a:stCxn id="40" idx="3"/>
          <a:endCxn id="41" idx="1"/>
        </xdr:cNvCxnSpPr>
      </xdr:nvCxnSpPr>
      <xdr:spPr>
        <a:xfrm>
          <a:off x="9799320" y="59752230"/>
          <a:ext cx="27686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345440</xdr:colOff>
      <xdr:row>572</xdr:row>
      <xdr:rowOff>41910</xdr:rowOff>
    </xdr:from>
    <xdr:to>
      <xdr:col>17</xdr:col>
      <xdr:colOff>12700</xdr:colOff>
      <xdr:row>572</xdr:row>
      <xdr:rowOff>41910</xdr:rowOff>
    </xdr:to>
    <xdr:cxnSp macro="">
      <xdr:nvCxnSpPr>
        <xdr:cNvPr id="50" name="Straight Arrow Connector 49">
          <a:extLst>
            <a:ext uri="{FF2B5EF4-FFF2-40B4-BE49-F238E27FC236}">
              <a16:creationId xmlns:a16="http://schemas.microsoft.com/office/drawing/2014/main" id="{FBEC47AD-8CBF-3D14-88BB-112CB8E1B3D6}"/>
            </a:ext>
          </a:extLst>
        </xdr:cNvPr>
        <xdr:cNvCxnSpPr>
          <a:stCxn id="41" idx="3"/>
          <a:endCxn id="42" idx="1"/>
        </xdr:cNvCxnSpPr>
      </xdr:nvCxnSpPr>
      <xdr:spPr>
        <a:xfrm>
          <a:off x="11082020" y="59752230"/>
          <a:ext cx="27686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408940</xdr:colOff>
      <xdr:row>572</xdr:row>
      <xdr:rowOff>41910</xdr:rowOff>
    </xdr:from>
    <xdr:to>
      <xdr:col>19</xdr:col>
      <xdr:colOff>76200</xdr:colOff>
      <xdr:row>572</xdr:row>
      <xdr:rowOff>41910</xdr:rowOff>
    </xdr:to>
    <xdr:cxnSp macro="">
      <xdr:nvCxnSpPr>
        <xdr:cNvPr id="53" name="Straight Arrow Connector 52">
          <a:extLst>
            <a:ext uri="{FF2B5EF4-FFF2-40B4-BE49-F238E27FC236}">
              <a16:creationId xmlns:a16="http://schemas.microsoft.com/office/drawing/2014/main" id="{54BE6829-583C-F2C9-5CB2-B9767D4B644D}"/>
            </a:ext>
          </a:extLst>
        </xdr:cNvPr>
        <xdr:cNvCxnSpPr>
          <a:stCxn id="42" idx="3"/>
          <a:endCxn id="43" idx="1"/>
        </xdr:cNvCxnSpPr>
      </xdr:nvCxnSpPr>
      <xdr:spPr>
        <a:xfrm>
          <a:off x="12364720" y="59752230"/>
          <a:ext cx="27686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30480</xdr:colOff>
      <xdr:row>574</xdr:row>
      <xdr:rowOff>99060</xdr:rowOff>
    </xdr:from>
    <xdr:to>
      <xdr:col>13</xdr:col>
      <xdr:colOff>99060</xdr:colOff>
      <xdr:row>577</xdr:row>
      <xdr:rowOff>76200</xdr:rowOff>
    </xdr:to>
    <xdr:sp macro="" textlink="">
      <xdr:nvSpPr>
        <xdr:cNvPr id="57" name="Rectangle: Rounded Corners 56">
          <a:extLst>
            <a:ext uri="{FF2B5EF4-FFF2-40B4-BE49-F238E27FC236}">
              <a16:creationId xmlns:a16="http://schemas.microsoft.com/office/drawing/2014/main" id="{71A81906-9603-4CE9-B49A-AF9BCA9B2FFB}"/>
            </a:ext>
          </a:extLst>
        </xdr:cNvPr>
        <xdr:cNvSpPr/>
      </xdr:nvSpPr>
      <xdr:spPr>
        <a:xfrm>
          <a:off x="7559040" y="60175140"/>
          <a:ext cx="128778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PlayAgain</a:t>
          </a:r>
        </a:p>
        <a:p>
          <a:pPr algn="ctr"/>
          <a:r>
            <a:rPr lang="en-US" sz="1100" b="0" baseline="0">
              <a:solidFill>
                <a:sysClr val="windowText" lastClr="000000"/>
              </a:solidFill>
            </a:rPr>
            <a:t>accumulated (100$)</a:t>
          </a:r>
        </a:p>
      </xdr:txBody>
    </xdr:sp>
    <xdr:clientData/>
  </xdr:twoCellAnchor>
  <xdr:twoCellAnchor>
    <xdr:from>
      <xdr:col>11</xdr:col>
      <xdr:colOff>15240</xdr:colOff>
      <xdr:row>570</xdr:row>
      <xdr:rowOff>144780</xdr:rowOff>
    </xdr:from>
    <xdr:to>
      <xdr:col>12</xdr:col>
      <xdr:colOff>411480</xdr:colOff>
      <xdr:row>573</xdr:row>
      <xdr:rowOff>121920</xdr:rowOff>
    </xdr:to>
    <xdr:sp macro="" textlink="">
      <xdr:nvSpPr>
        <xdr:cNvPr id="64" name="Rectangle: Rounded Corners 63">
          <a:extLst>
            <a:ext uri="{FF2B5EF4-FFF2-40B4-BE49-F238E27FC236}">
              <a16:creationId xmlns:a16="http://schemas.microsoft.com/office/drawing/2014/main" id="{52B19BCC-4A57-4473-A501-C25917EA14B8}"/>
            </a:ext>
          </a:extLst>
        </xdr:cNvPr>
        <xdr:cNvSpPr/>
      </xdr:nvSpPr>
      <xdr:spPr>
        <a:xfrm>
          <a:off x="7543800" y="5948934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Start</a:t>
          </a:r>
        </a:p>
      </xdr:txBody>
    </xdr:sp>
    <xdr:clientData/>
  </xdr:twoCellAnchor>
  <xdr:twoCellAnchor>
    <xdr:from>
      <xdr:col>12</xdr:col>
      <xdr:colOff>411480</xdr:colOff>
      <xdr:row>572</xdr:row>
      <xdr:rowOff>41910</xdr:rowOff>
    </xdr:from>
    <xdr:to>
      <xdr:col>13</xdr:col>
      <xdr:colOff>45720</xdr:colOff>
      <xdr:row>572</xdr:row>
      <xdr:rowOff>41910</xdr:rowOff>
    </xdr:to>
    <xdr:cxnSp macro="">
      <xdr:nvCxnSpPr>
        <xdr:cNvPr id="69" name="Straight Arrow Connector 68">
          <a:extLst>
            <a:ext uri="{FF2B5EF4-FFF2-40B4-BE49-F238E27FC236}">
              <a16:creationId xmlns:a16="http://schemas.microsoft.com/office/drawing/2014/main" id="{C80BA5F5-511A-A836-4F0D-561DB136FC4C}"/>
            </a:ext>
          </a:extLst>
        </xdr:cNvPr>
        <xdr:cNvCxnSpPr>
          <a:stCxn id="64" idx="3"/>
          <a:endCxn id="40" idx="1"/>
        </xdr:cNvCxnSpPr>
      </xdr:nvCxnSpPr>
      <xdr:spPr>
        <a:xfrm>
          <a:off x="8549640" y="59752230"/>
          <a:ext cx="24384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99060</xdr:colOff>
      <xdr:row>573</xdr:row>
      <xdr:rowOff>121920</xdr:rowOff>
    </xdr:from>
    <xdr:to>
      <xdr:col>13</xdr:col>
      <xdr:colOff>548640</xdr:colOff>
      <xdr:row>575</xdr:row>
      <xdr:rowOff>179070</xdr:rowOff>
    </xdr:to>
    <xdr:cxnSp macro="">
      <xdr:nvCxnSpPr>
        <xdr:cNvPr id="75" name="Connector: Elbow 74">
          <a:extLst>
            <a:ext uri="{FF2B5EF4-FFF2-40B4-BE49-F238E27FC236}">
              <a16:creationId xmlns:a16="http://schemas.microsoft.com/office/drawing/2014/main" id="{80712146-E48D-3408-CE59-A4F2E47168AA}"/>
            </a:ext>
          </a:extLst>
        </xdr:cNvPr>
        <xdr:cNvCxnSpPr>
          <a:stCxn id="57" idx="3"/>
          <a:endCxn id="40" idx="2"/>
        </xdr:cNvCxnSpPr>
      </xdr:nvCxnSpPr>
      <xdr:spPr>
        <a:xfrm flipV="1">
          <a:off x="8846820" y="60015120"/>
          <a:ext cx="449580" cy="422910"/>
        </a:xfrm>
        <a:prstGeom prst="bentConnector2">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99060</xdr:colOff>
      <xdr:row>573</xdr:row>
      <xdr:rowOff>121920</xdr:rowOff>
    </xdr:from>
    <xdr:to>
      <xdr:col>15</xdr:col>
      <xdr:colOff>452120</xdr:colOff>
      <xdr:row>575</xdr:row>
      <xdr:rowOff>179070</xdr:rowOff>
    </xdr:to>
    <xdr:cxnSp macro="">
      <xdr:nvCxnSpPr>
        <xdr:cNvPr id="77" name="Connector: Elbow 76">
          <a:extLst>
            <a:ext uri="{FF2B5EF4-FFF2-40B4-BE49-F238E27FC236}">
              <a16:creationId xmlns:a16="http://schemas.microsoft.com/office/drawing/2014/main" id="{8B632D4E-A8BF-B366-7457-622386692BE8}"/>
            </a:ext>
          </a:extLst>
        </xdr:cNvPr>
        <xdr:cNvCxnSpPr>
          <a:stCxn id="57" idx="3"/>
          <a:endCxn id="41" idx="2"/>
        </xdr:cNvCxnSpPr>
      </xdr:nvCxnSpPr>
      <xdr:spPr>
        <a:xfrm flipV="1">
          <a:off x="8846820" y="60015120"/>
          <a:ext cx="1732280" cy="422910"/>
        </a:xfrm>
        <a:prstGeom prst="bentConnector2">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99060</xdr:colOff>
      <xdr:row>573</xdr:row>
      <xdr:rowOff>121920</xdr:rowOff>
    </xdr:from>
    <xdr:to>
      <xdr:col>17</xdr:col>
      <xdr:colOff>515620</xdr:colOff>
      <xdr:row>575</xdr:row>
      <xdr:rowOff>179070</xdr:rowOff>
    </xdr:to>
    <xdr:cxnSp macro="">
      <xdr:nvCxnSpPr>
        <xdr:cNvPr id="79" name="Connector: Elbow 78">
          <a:extLst>
            <a:ext uri="{FF2B5EF4-FFF2-40B4-BE49-F238E27FC236}">
              <a16:creationId xmlns:a16="http://schemas.microsoft.com/office/drawing/2014/main" id="{F9982C17-E0E8-032E-0749-45F076F470AA}"/>
            </a:ext>
          </a:extLst>
        </xdr:cNvPr>
        <xdr:cNvCxnSpPr>
          <a:stCxn id="57" idx="3"/>
          <a:endCxn id="42" idx="2"/>
        </xdr:cNvCxnSpPr>
      </xdr:nvCxnSpPr>
      <xdr:spPr>
        <a:xfrm flipV="1">
          <a:off x="8846820" y="60015120"/>
          <a:ext cx="3014980" cy="422910"/>
        </a:xfrm>
        <a:prstGeom prst="bentConnector2">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99060</xdr:colOff>
      <xdr:row>573</xdr:row>
      <xdr:rowOff>121920</xdr:rowOff>
    </xdr:from>
    <xdr:to>
      <xdr:col>19</xdr:col>
      <xdr:colOff>579120</xdr:colOff>
      <xdr:row>575</xdr:row>
      <xdr:rowOff>179070</xdr:rowOff>
    </xdr:to>
    <xdr:cxnSp macro="">
      <xdr:nvCxnSpPr>
        <xdr:cNvPr id="81" name="Connector: Elbow 80">
          <a:extLst>
            <a:ext uri="{FF2B5EF4-FFF2-40B4-BE49-F238E27FC236}">
              <a16:creationId xmlns:a16="http://schemas.microsoft.com/office/drawing/2014/main" id="{4EBE6E08-1B9D-1FF2-F123-FD3816CE63EA}"/>
            </a:ext>
          </a:extLst>
        </xdr:cNvPr>
        <xdr:cNvCxnSpPr>
          <a:stCxn id="57" idx="3"/>
          <a:endCxn id="43" idx="2"/>
        </xdr:cNvCxnSpPr>
      </xdr:nvCxnSpPr>
      <xdr:spPr>
        <a:xfrm flipV="1">
          <a:off x="8846820" y="60015120"/>
          <a:ext cx="4297680" cy="422910"/>
        </a:xfrm>
        <a:prstGeom prst="bentConnector2">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601980</xdr:colOff>
      <xdr:row>151</xdr:row>
      <xdr:rowOff>38100</xdr:rowOff>
    </xdr:from>
    <xdr:to>
      <xdr:col>17</xdr:col>
      <xdr:colOff>358589</xdr:colOff>
      <xdr:row>171</xdr:row>
      <xdr:rowOff>49530</xdr:rowOff>
    </xdr:to>
    <xdr:pic>
      <xdr:nvPicPr>
        <xdr:cNvPr id="7" name="Picture 6">
          <a:extLst>
            <a:ext uri="{FF2B5EF4-FFF2-40B4-BE49-F238E27FC236}">
              <a16:creationId xmlns:a16="http://schemas.microsoft.com/office/drawing/2014/main" id="{1AFB542C-FC57-0A0B-3C5D-66F14B15B6BA}"/>
            </a:ext>
          </a:extLst>
        </xdr:cNvPr>
        <xdr:cNvPicPr>
          <a:picLocks noChangeAspect="1"/>
        </xdr:cNvPicPr>
      </xdr:nvPicPr>
      <xdr:blipFill>
        <a:blip xmlns:r="http://schemas.openxmlformats.org/officeDocument/2006/relationships" r:embed="rId3"/>
        <a:stretch>
          <a:fillRect/>
        </a:stretch>
      </xdr:blipFill>
      <xdr:spPr>
        <a:xfrm>
          <a:off x="1211580" y="20551140"/>
          <a:ext cx="12054840" cy="3669030"/>
        </a:xfrm>
        <a:prstGeom prst="rect">
          <a:avLst/>
        </a:prstGeom>
      </xdr:spPr>
    </xdr:pic>
    <xdr:clientData/>
  </xdr:twoCellAnchor>
  <xdr:twoCellAnchor editAs="oneCell">
    <xdr:from>
      <xdr:col>1</xdr:col>
      <xdr:colOff>0</xdr:colOff>
      <xdr:row>193</xdr:row>
      <xdr:rowOff>0</xdr:rowOff>
    </xdr:from>
    <xdr:to>
      <xdr:col>30</xdr:col>
      <xdr:colOff>498254</xdr:colOff>
      <xdr:row>220</xdr:row>
      <xdr:rowOff>109105</xdr:rowOff>
    </xdr:to>
    <xdr:pic>
      <xdr:nvPicPr>
        <xdr:cNvPr id="6" name="Picture 5">
          <a:extLst>
            <a:ext uri="{FF2B5EF4-FFF2-40B4-BE49-F238E27FC236}">
              <a16:creationId xmlns:a16="http://schemas.microsoft.com/office/drawing/2014/main" id="{2A53FD6B-67F2-7E7E-4E83-08D5B63F6857}"/>
            </a:ext>
          </a:extLst>
        </xdr:cNvPr>
        <xdr:cNvPicPr>
          <a:picLocks noChangeAspect="1"/>
        </xdr:cNvPicPr>
      </xdr:nvPicPr>
      <xdr:blipFill>
        <a:blip xmlns:r="http://schemas.openxmlformats.org/officeDocument/2006/relationships" r:embed="rId4"/>
        <a:stretch>
          <a:fillRect/>
        </a:stretch>
      </xdr:blipFill>
      <xdr:spPr>
        <a:xfrm>
          <a:off x="609600" y="27806073"/>
          <a:ext cx="20745450" cy="4972050"/>
        </a:xfrm>
        <a:prstGeom prst="rect">
          <a:avLst/>
        </a:prstGeom>
      </xdr:spPr>
    </xdr:pic>
    <xdr:clientData/>
  </xdr:twoCellAnchor>
  <xdr:twoCellAnchor editAs="oneCell">
    <xdr:from>
      <xdr:col>1</xdr:col>
      <xdr:colOff>0</xdr:colOff>
      <xdr:row>504</xdr:row>
      <xdr:rowOff>0</xdr:rowOff>
    </xdr:from>
    <xdr:to>
      <xdr:col>26</xdr:col>
      <xdr:colOff>490594</xdr:colOff>
      <xdr:row>524</xdr:row>
      <xdr:rowOff>14568</xdr:rowOff>
    </xdr:to>
    <xdr:pic>
      <xdr:nvPicPr>
        <xdr:cNvPr id="12" name="Picture 11">
          <a:extLst>
            <a:ext uri="{FF2B5EF4-FFF2-40B4-BE49-F238E27FC236}">
              <a16:creationId xmlns:a16="http://schemas.microsoft.com/office/drawing/2014/main" id="{45484274-FD3D-1057-B4F2-117682A7482B}"/>
            </a:ext>
          </a:extLst>
        </xdr:cNvPr>
        <xdr:cNvPicPr>
          <a:picLocks noChangeAspect="1"/>
        </xdr:cNvPicPr>
      </xdr:nvPicPr>
      <xdr:blipFill>
        <a:blip xmlns:r="http://schemas.openxmlformats.org/officeDocument/2006/relationships" r:embed="rId5"/>
        <a:stretch>
          <a:fillRect/>
        </a:stretch>
      </xdr:blipFill>
      <xdr:spPr>
        <a:xfrm>
          <a:off x="609600" y="69135812"/>
          <a:ext cx="18276570" cy="3600450"/>
        </a:xfrm>
        <a:prstGeom prst="rect">
          <a:avLst/>
        </a:prstGeom>
      </xdr:spPr>
    </xdr:pic>
    <xdr:clientData/>
  </xdr:twoCellAnchor>
  <xdr:twoCellAnchor>
    <xdr:from>
      <xdr:col>5</xdr:col>
      <xdr:colOff>17929</xdr:colOff>
      <xdr:row>225</xdr:row>
      <xdr:rowOff>17931</xdr:rowOff>
    </xdr:from>
    <xdr:to>
      <xdr:col>9</xdr:col>
      <xdr:colOff>787549</xdr:colOff>
      <xdr:row>227</xdr:row>
      <xdr:rowOff>174367</xdr:rowOff>
    </xdr:to>
    <xdr:grpSp>
      <xdr:nvGrpSpPr>
        <xdr:cNvPr id="20" name="Group 19">
          <a:extLst>
            <a:ext uri="{FF2B5EF4-FFF2-40B4-BE49-F238E27FC236}">
              <a16:creationId xmlns:a16="http://schemas.microsoft.com/office/drawing/2014/main" id="{CD7CCB4C-07B7-41B0-9A6F-6713E4B394A1}"/>
            </a:ext>
          </a:extLst>
        </xdr:cNvPr>
        <xdr:cNvGrpSpPr/>
      </xdr:nvGrpSpPr>
      <xdr:grpSpPr>
        <a:xfrm>
          <a:off x="3379694" y="40403931"/>
          <a:ext cx="4391361" cy="515024"/>
          <a:chOff x="2491740" y="25721307"/>
          <a:chExt cx="3787140" cy="525783"/>
        </a:xfrm>
      </xdr:grpSpPr>
      <xdr:sp macro="" textlink="">
        <xdr:nvSpPr>
          <xdr:cNvPr id="21" name="Rectangle: Rounded Corners 20">
            <a:extLst>
              <a:ext uri="{FF2B5EF4-FFF2-40B4-BE49-F238E27FC236}">
                <a16:creationId xmlns:a16="http://schemas.microsoft.com/office/drawing/2014/main" id="{055E3908-C880-E70A-2DE3-BB6233D403C8}"/>
              </a:ext>
            </a:extLst>
          </xdr:cNvPr>
          <xdr:cNvSpPr/>
        </xdr:nvSpPr>
        <xdr:spPr>
          <a:xfrm>
            <a:off x="2491740" y="2572131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a:solidFill>
                  <a:sysClr val="windowText" lastClr="000000"/>
                </a:solidFill>
              </a:rPr>
              <a:t>Registration</a:t>
            </a:r>
          </a:p>
          <a:p>
            <a:pPr algn="ctr"/>
            <a:r>
              <a:rPr lang="en-US" sz="1100" b="0">
                <a:solidFill>
                  <a:srgbClr val="FF0000"/>
                </a:solidFill>
              </a:rPr>
              <a:t>(Ended)</a:t>
            </a:r>
          </a:p>
        </xdr:txBody>
      </xdr:sp>
      <xdr:sp macro="" textlink="">
        <xdr:nvSpPr>
          <xdr:cNvPr id="23" name="Rectangle: Rounded Corners 22">
            <a:extLst>
              <a:ext uri="{FF2B5EF4-FFF2-40B4-BE49-F238E27FC236}">
                <a16:creationId xmlns:a16="http://schemas.microsoft.com/office/drawing/2014/main" id="{D14E35BB-1820-33E4-A39A-9FEC51919E64}"/>
              </a:ext>
            </a:extLst>
          </xdr:cNvPr>
          <xdr:cNvSpPr/>
        </xdr:nvSpPr>
        <xdr:spPr>
          <a:xfrm>
            <a:off x="3882390" y="25721307"/>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Tournament Start</a:t>
            </a:r>
          </a:p>
          <a:p>
            <a:pPr algn="ctr"/>
            <a:r>
              <a:rPr lang="en-US" sz="1100" b="0" baseline="0">
                <a:solidFill>
                  <a:srgbClr val="FF0000"/>
                </a:solidFill>
              </a:rPr>
              <a:t>(Get Ready)</a:t>
            </a:r>
          </a:p>
        </xdr:txBody>
      </xdr:sp>
      <xdr:sp macro="" textlink="">
        <xdr:nvSpPr>
          <xdr:cNvPr id="24" name="Rectangle: Rounded Corners 23">
            <a:extLst>
              <a:ext uri="{FF2B5EF4-FFF2-40B4-BE49-F238E27FC236}">
                <a16:creationId xmlns:a16="http://schemas.microsoft.com/office/drawing/2014/main" id="{9A584D1B-E760-DC41-2EEA-2A8E9D5A935D}"/>
              </a:ext>
            </a:extLst>
          </xdr:cNvPr>
          <xdr:cNvSpPr/>
        </xdr:nvSpPr>
        <xdr:spPr>
          <a:xfrm>
            <a:off x="5273040" y="2572131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Competition Start</a:t>
            </a:r>
          </a:p>
          <a:p>
            <a:pPr algn="ctr"/>
            <a:r>
              <a:rPr lang="en-US" sz="1100" b="0" baseline="0">
                <a:solidFill>
                  <a:srgbClr val="FF0000"/>
                </a:solidFill>
              </a:rPr>
              <a:t>(Stage 1 -&gt; 10)</a:t>
            </a:r>
          </a:p>
        </xdr:txBody>
      </xdr:sp>
      <xdr:cxnSp macro="">
        <xdr:nvCxnSpPr>
          <xdr:cNvPr id="25" name="Straight Arrow Connector 24">
            <a:extLst>
              <a:ext uri="{FF2B5EF4-FFF2-40B4-BE49-F238E27FC236}">
                <a16:creationId xmlns:a16="http://schemas.microsoft.com/office/drawing/2014/main" id="{1F1B000A-6C22-6FBB-CED7-EF87D859D3A7}"/>
              </a:ext>
            </a:extLst>
          </xdr:cNvPr>
          <xdr:cNvCxnSpPr>
            <a:cxnSpLocks/>
            <a:stCxn id="21" idx="3"/>
            <a:endCxn id="23" idx="1"/>
          </xdr:cNvCxnSpPr>
        </xdr:nvCxnSpPr>
        <xdr:spPr>
          <a:xfrm>
            <a:off x="3497580" y="25984200"/>
            <a:ext cx="38481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31" name="Straight Arrow Connector 30">
            <a:extLst>
              <a:ext uri="{FF2B5EF4-FFF2-40B4-BE49-F238E27FC236}">
                <a16:creationId xmlns:a16="http://schemas.microsoft.com/office/drawing/2014/main" id="{40E77FE5-AF7F-6036-39CA-95B2A2E30755}"/>
              </a:ext>
            </a:extLst>
          </xdr:cNvPr>
          <xdr:cNvCxnSpPr>
            <a:stCxn id="23" idx="3"/>
            <a:endCxn id="24" idx="1"/>
          </xdr:cNvCxnSpPr>
        </xdr:nvCxnSpPr>
        <xdr:spPr>
          <a:xfrm>
            <a:off x="4888230" y="25984200"/>
            <a:ext cx="38481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6</xdr:col>
      <xdr:colOff>53789</xdr:colOff>
      <xdr:row>322</xdr:row>
      <xdr:rowOff>26894</xdr:rowOff>
    </xdr:from>
    <xdr:to>
      <xdr:col>10</xdr:col>
      <xdr:colOff>419997</xdr:colOff>
      <xdr:row>325</xdr:row>
      <xdr:rowOff>4034</xdr:rowOff>
    </xdr:to>
    <xdr:grpSp>
      <xdr:nvGrpSpPr>
        <xdr:cNvPr id="34" name="Group 33">
          <a:extLst>
            <a:ext uri="{FF2B5EF4-FFF2-40B4-BE49-F238E27FC236}">
              <a16:creationId xmlns:a16="http://schemas.microsoft.com/office/drawing/2014/main" id="{F76E80DC-B1BD-4B5E-B995-63CCEEE2CDE5}"/>
            </a:ext>
          </a:extLst>
        </xdr:cNvPr>
        <xdr:cNvGrpSpPr/>
      </xdr:nvGrpSpPr>
      <xdr:grpSpPr>
        <a:xfrm>
          <a:off x="4401671" y="57804423"/>
          <a:ext cx="4391361" cy="515023"/>
          <a:chOff x="2491740" y="25721310"/>
          <a:chExt cx="3787140" cy="525780"/>
        </a:xfrm>
      </xdr:grpSpPr>
      <xdr:sp macro="" textlink="">
        <xdr:nvSpPr>
          <xdr:cNvPr id="36" name="Rectangle: Rounded Corners 35">
            <a:extLst>
              <a:ext uri="{FF2B5EF4-FFF2-40B4-BE49-F238E27FC236}">
                <a16:creationId xmlns:a16="http://schemas.microsoft.com/office/drawing/2014/main" id="{55B418B0-5323-D9FE-E62A-5446D6D164FD}"/>
              </a:ext>
            </a:extLst>
          </xdr:cNvPr>
          <xdr:cNvSpPr/>
        </xdr:nvSpPr>
        <xdr:spPr>
          <a:xfrm>
            <a:off x="2491740" y="2572131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a:solidFill>
                  <a:sysClr val="windowText" lastClr="000000"/>
                </a:solidFill>
              </a:rPr>
              <a:t>CountdownStarts</a:t>
            </a:r>
            <a:endParaRPr lang="en-US" sz="1100" b="1" baseline="0">
              <a:solidFill>
                <a:sysClr val="windowText" lastClr="000000"/>
              </a:solidFill>
            </a:endParaRPr>
          </a:p>
          <a:p>
            <a:pPr algn="ctr"/>
            <a:r>
              <a:rPr lang="en-US" sz="1100" baseline="0">
                <a:solidFill>
                  <a:sysClr val="windowText" lastClr="000000"/>
                </a:solidFill>
              </a:rPr>
              <a:t>giai đoạn 1</a:t>
            </a:r>
            <a:endParaRPr lang="en-US" sz="1100">
              <a:solidFill>
                <a:sysClr val="windowText" lastClr="000000"/>
              </a:solidFill>
            </a:endParaRPr>
          </a:p>
        </xdr:txBody>
      </xdr:sp>
      <xdr:sp macro="" textlink="">
        <xdr:nvSpPr>
          <xdr:cNvPr id="45" name="Rectangle: Rounded Corners 44">
            <a:extLst>
              <a:ext uri="{FF2B5EF4-FFF2-40B4-BE49-F238E27FC236}">
                <a16:creationId xmlns:a16="http://schemas.microsoft.com/office/drawing/2014/main" id="{47FB538B-564E-0A05-A164-47310829020F}"/>
              </a:ext>
            </a:extLst>
          </xdr:cNvPr>
          <xdr:cNvSpPr/>
        </xdr:nvSpPr>
        <xdr:spPr>
          <a:xfrm>
            <a:off x="3882390" y="2572131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CountdownEnds</a:t>
            </a:r>
          </a:p>
          <a:p>
            <a:pPr algn="ctr"/>
            <a:r>
              <a:rPr lang="en-US" sz="1100" baseline="0">
                <a:solidFill>
                  <a:sysClr val="windowText" lastClr="000000"/>
                </a:solidFill>
              </a:rPr>
              <a:t>giai đoạn 2</a:t>
            </a:r>
            <a:endParaRPr lang="en-US" sz="1100">
              <a:solidFill>
                <a:sysClr val="windowText" lastClr="000000"/>
              </a:solidFill>
            </a:endParaRPr>
          </a:p>
        </xdr:txBody>
      </xdr:sp>
      <xdr:sp macro="" textlink="">
        <xdr:nvSpPr>
          <xdr:cNvPr id="48" name="Rectangle: Rounded Corners 47">
            <a:extLst>
              <a:ext uri="{FF2B5EF4-FFF2-40B4-BE49-F238E27FC236}">
                <a16:creationId xmlns:a16="http://schemas.microsoft.com/office/drawing/2014/main" id="{4A85D8D0-C3AE-F50F-3CD3-D37AA88F7D72}"/>
              </a:ext>
            </a:extLst>
          </xdr:cNvPr>
          <xdr:cNvSpPr/>
        </xdr:nvSpPr>
        <xdr:spPr>
          <a:xfrm>
            <a:off x="5273040" y="25721310"/>
            <a:ext cx="1005840" cy="525780"/>
          </a:xfrm>
          <a:prstGeom prst="roundRect">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lIns="0" tIns="0" rIns="0" bIns="0" rtlCol="0" anchor="ctr"/>
          <a:lstStyle/>
          <a:p>
            <a:pPr algn="ctr"/>
            <a:r>
              <a:rPr lang="en-US" sz="1100" b="1" baseline="0">
                <a:solidFill>
                  <a:sysClr val="windowText" lastClr="000000"/>
                </a:solidFill>
              </a:rPr>
              <a:t>CountdownLB</a:t>
            </a:r>
          </a:p>
          <a:p>
            <a:pPr algn="ctr"/>
            <a:r>
              <a:rPr lang="en-US" sz="1100" baseline="0">
                <a:solidFill>
                  <a:sysClr val="windowText" lastClr="000000"/>
                </a:solidFill>
              </a:rPr>
              <a:t>giai đoạn 3</a:t>
            </a:r>
            <a:endParaRPr lang="en-US" sz="1100">
              <a:solidFill>
                <a:sysClr val="windowText" lastClr="000000"/>
              </a:solidFill>
            </a:endParaRPr>
          </a:p>
        </xdr:txBody>
      </xdr:sp>
      <xdr:cxnSp macro="">
        <xdr:nvCxnSpPr>
          <xdr:cNvPr id="52" name="Straight Arrow Connector 51">
            <a:extLst>
              <a:ext uri="{FF2B5EF4-FFF2-40B4-BE49-F238E27FC236}">
                <a16:creationId xmlns:a16="http://schemas.microsoft.com/office/drawing/2014/main" id="{B33B34CE-2F91-01B7-90F5-5D9A4382AB2B}"/>
              </a:ext>
            </a:extLst>
          </xdr:cNvPr>
          <xdr:cNvCxnSpPr>
            <a:stCxn id="36" idx="3"/>
            <a:endCxn id="45" idx="1"/>
          </xdr:cNvCxnSpPr>
        </xdr:nvCxnSpPr>
        <xdr:spPr>
          <a:xfrm>
            <a:off x="3497580" y="25984200"/>
            <a:ext cx="38481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54" name="Straight Arrow Connector 53">
            <a:extLst>
              <a:ext uri="{FF2B5EF4-FFF2-40B4-BE49-F238E27FC236}">
                <a16:creationId xmlns:a16="http://schemas.microsoft.com/office/drawing/2014/main" id="{39018AD5-75C7-39CC-92F8-B5360FE9AC62}"/>
              </a:ext>
            </a:extLst>
          </xdr:cNvPr>
          <xdr:cNvCxnSpPr>
            <a:stCxn id="45" idx="3"/>
            <a:endCxn id="48" idx="1"/>
          </xdr:cNvCxnSpPr>
        </xdr:nvCxnSpPr>
        <xdr:spPr>
          <a:xfrm>
            <a:off x="4888230" y="25984200"/>
            <a:ext cx="384810" cy="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45720</xdr:colOff>
      <xdr:row>4</xdr:row>
      <xdr:rowOff>22860</xdr:rowOff>
    </xdr:from>
    <xdr:to>
      <xdr:col>15</xdr:col>
      <xdr:colOff>0</xdr:colOff>
      <xdr:row>43</xdr:row>
      <xdr:rowOff>7620</xdr:rowOff>
    </xdr:to>
    <xdr:sp macro="" textlink="">
      <xdr:nvSpPr>
        <xdr:cNvPr id="2" name="Rectangle 1">
          <a:extLst>
            <a:ext uri="{FF2B5EF4-FFF2-40B4-BE49-F238E27FC236}">
              <a16:creationId xmlns:a16="http://schemas.microsoft.com/office/drawing/2014/main" id="{A928DE9D-8C09-40F4-08D2-1B63CF6C6F74}"/>
            </a:ext>
          </a:extLst>
        </xdr:cNvPr>
        <xdr:cNvSpPr/>
      </xdr:nvSpPr>
      <xdr:spPr>
        <a:xfrm>
          <a:off x="655320" y="762000"/>
          <a:ext cx="8488680" cy="7117080"/>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endParaRPr lang="en-US" sz="1100">
            <a:solidFill>
              <a:sysClr val="windowText" lastClr="000000"/>
            </a:solidFill>
          </a:endParaRPr>
        </a:p>
      </xdr:txBody>
    </xdr:sp>
    <xdr:clientData/>
  </xdr:twoCellAnchor>
  <xdr:twoCellAnchor>
    <xdr:from>
      <xdr:col>1</xdr:col>
      <xdr:colOff>45720</xdr:colOff>
      <xdr:row>4</xdr:row>
      <xdr:rowOff>30480</xdr:rowOff>
    </xdr:from>
    <xdr:to>
      <xdr:col>15</xdr:col>
      <xdr:colOff>0</xdr:colOff>
      <xdr:row>6</xdr:row>
      <xdr:rowOff>22860</xdr:rowOff>
    </xdr:to>
    <xdr:grpSp>
      <xdr:nvGrpSpPr>
        <xdr:cNvPr id="7" name="Group 6">
          <a:extLst>
            <a:ext uri="{FF2B5EF4-FFF2-40B4-BE49-F238E27FC236}">
              <a16:creationId xmlns:a16="http://schemas.microsoft.com/office/drawing/2014/main" id="{7348AC0B-7818-27B9-CD91-8D98FFDFD143}"/>
            </a:ext>
          </a:extLst>
        </xdr:cNvPr>
        <xdr:cNvGrpSpPr/>
      </xdr:nvGrpSpPr>
      <xdr:grpSpPr>
        <a:xfrm>
          <a:off x="655320" y="781594"/>
          <a:ext cx="8488680" cy="362495"/>
          <a:chOff x="655320" y="396240"/>
          <a:chExt cx="8488680" cy="358140"/>
        </a:xfrm>
      </xdr:grpSpPr>
      <xdr:sp macro="" textlink="">
        <xdr:nvSpPr>
          <xdr:cNvPr id="4" name="Rectangle 3">
            <a:extLst>
              <a:ext uri="{FF2B5EF4-FFF2-40B4-BE49-F238E27FC236}">
                <a16:creationId xmlns:a16="http://schemas.microsoft.com/office/drawing/2014/main" id="{25D70860-673C-B59D-E449-216FF2494A18}"/>
              </a:ext>
            </a:extLst>
          </xdr:cNvPr>
          <xdr:cNvSpPr/>
        </xdr:nvSpPr>
        <xdr:spPr>
          <a:xfrm>
            <a:off x="655320" y="396240"/>
            <a:ext cx="8488680" cy="358140"/>
          </a:xfrm>
          <a:prstGeom prst="rect">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a:solidFill>
                <a:sysClr val="windowText" lastClr="000000"/>
              </a:solidFill>
            </a:endParaRPr>
          </a:p>
        </xdr:txBody>
      </xdr:sp>
      <xdr:pic>
        <xdr:nvPicPr>
          <xdr:cNvPr id="5" name="Picture 4">
            <a:extLst>
              <a:ext uri="{FF2B5EF4-FFF2-40B4-BE49-F238E27FC236}">
                <a16:creationId xmlns:a16="http://schemas.microsoft.com/office/drawing/2014/main" id="{FA24F4B4-755C-2DE2-8C93-E466AAEC217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16280" y="425548"/>
            <a:ext cx="274320" cy="279595"/>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6" name="Rectangle 5">
            <a:extLst>
              <a:ext uri="{FF2B5EF4-FFF2-40B4-BE49-F238E27FC236}">
                <a16:creationId xmlns:a16="http://schemas.microsoft.com/office/drawing/2014/main" id="{864E15B8-FB99-4DA4-D9CF-2B25B9EE0B08}"/>
              </a:ext>
            </a:extLst>
          </xdr:cNvPr>
          <xdr:cNvSpPr/>
        </xdr:nvSpPr>
        <xdr:spPr>
          <a:xfrm>
            <a:off x="8023860" y="449580"/>
            <a:ext cx="1013460" cy="251460"/>
          </a:xfrm>
          <a:prstGeom prst="rect">
            <a:avLst/>
          </a:prstGeom>
          <a:solidFill>
            <a:srgbClr val="00B0F0"/>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000">
                <a:solidFill>
                  <a:sysClr val="windowText" lastClr="000000"/>
                </a:solidFill>
              </a:rPr>
              <a:t>Connect Wallet</a:t>
            </a:r>
          </a:p>
        </xdr:txBody>
      </xdr:sp>
    </xdr:grpSp>
    <xdr:clientData/>
  </xdr:twoCellAnchor>
  <xdr:twoCellAnchor>
    <xdr:from>
      <xdr:col>5</xdr:col>
      <xdr:colOff>403860</xdr:colOff>
      <xdr:row>4</xdr:row>
      <xdr:rowOff>91440</xdr:rowOff>
    </xdr:from>
    <xdr:to>
      <xdr:col>7</xdr:col>
      <xdr:colOff>99060</xdr:colOff>
      <xdr:row>5</xdr:row>
      <xdr:rowOff>175260</xdr:rowOff>
    </xdr:to>
    <xdr:sp macro="" textlink="">
      <xdr:nvSpPr>
        <xdr:cNvPr id="8" name="TextBox 7">
          <a:extLst>
            <a:ext uri="{FF2B5EF4-FFF2-40B4-BE49-F238E27FC236}">
              <a16:creationId xmlns:a16="http://schemas.microsoft.com/office/drawing/2014/main" id="{0127BFF5-669B-413E-E744-1DD49253932C}"/>
            </a:ext>
          </a:extLst>
        </xdr:cNvPr>
        <xdr:cNvSpPr txBox="1"/>
      </xdr:nvSpPr>
      <xdr:spPr>
        <a:xfrm>
          <a:off x="3451860" y="830580"/>
          <a:ext cx="9144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u="sng">
              <a:solidFill>
                <a:schemeClr val="accent1"/>
              </a:solidFill>
            </a:rPr>
            <a:t>Tournament</a:t>
          </a:r>
        </a:p>
      </xdr:txBody>
    </xdr:sp>
    <xdr:clientData/>
  </xdr:twoCellAnchor>
  <xdr:twoCellAnchor>
    <xdr:from>
      <xdr:col>1</xdr:col>
      <xdr:colOff>563880</xdr:colOff>
      <xdr:row>4</xdr:row>
      <xdr:rowOff>91440</xdr:rowOff>
    </xdr:from>
    <xdr:to>
      <xdr:col>5</xdr:col>
      <xdr:colOff>563880</xdr:colOff>
      <xdr:row>5</xdr:row>
      <xdr:rowOff>175260</xdr:rowOff>
    </xdr:to>
    <xdr:sp macro="" textlink="">
      <xdr:nvSpPr>
        <xdr:cNvPr id="9" name="TextBox 8">
          <a:extLst>
            <a:ext uri="{FF2B5EF4-FFF2-40B4-BE49-F238E27FC236}">
              <a16:creationId xmlns:a16="http://schemas.microsoft.com/office/drawing/2014/main" id="{62D52F19-3D92-4475-9841-B88331724D51}"/>
            </a:ext>
          </a:extLst>
        </xdr:cNvPr>
        <xdr:cNvSpPr txBox="1"/>
      </xdr:nvSpPr>
      <xdr:spPr>
        <a:xfrm>
          <a:off x="1173480" y="830580"/>
          <a:ext cx="24384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0" u="none">
              <a:solidFill>
                <a:schemeClr val="tx1">
                  <a:lumMod val="50000"/>
                  <a:lumOff val="50000"/>
                </a:schemeClr>
              </a:solidFill>
            </a:rPr>
            <a:t>Dashboard</a:t>
          </a:r>
          <a:r>
            <a:rPr lang="en-US" sz="1000" b="0" u="none" baseline="0">
              <a:solidFill>
                <a:schemeClr val="tx1">
                  <a:lumMod val="50000"/>
                  <a:lumOff val="50000"/>
                </a:schemeClr>
              </a:solidFill>
            </a:rPr>
            <a:t>     Buy</a:t>
          </a:r>
          <a:r>
            <a:rPr lang="en-US" sz="1100" b="0" baseline="0">
              <a:solidFill>
                <a:schemeClr val="dk1"/>
              </a:solidFill>
              <a:effectLst/>
              <a:latin typeface="+mn-lt"/>
              <a:ea typeface="+mn-ea"/>
              <a:cs typeface="+mn-cs"/>
            </a:rPr>
            <a:t>     </a:t>
          </a:r>
          <a:r>
            <a:rPr lang="en-US" sz="1000" b="0" u="none" baseline="0">
              <a:solidFill>
                <a:schemeClr val="tx1">
                  <a:lumMod val="50000"/>
                  <a:lumOff val="50000"/>
                </a:schemeClr>
              </a:solidFill>
            </a:rPr>
            <a:t>Rent</a:t>
          </a:r>
          <a:r>
            <a:rPr lang="en-US" sz="1100" b="0" baseline="0">
              <a:solidFill>
                <a:schemeClr val="dk1"/>
              </a:solidFill>
              <a:effectLst/>
              <a:latin typeface="+mn-lt"/>
              <a:ea typeface="+mn-ea"/>
              <a:cs typeface="+mn-cs"/>
            </a:rPr>
            <a:t>     </a:t>
          </a:r>
          <a:r>
            <a:rPr lang="en-US" sz="1000" b="0" u="none" baseline="0">
              <a:solidFill>
                <a:schemeClr val="tx1">
                  <a:lumMod val="50000"/>
                  <a:lumOff val="50000"/>
                </a:schemeClr>
              </a:solidFill>
            </a:rPr>
            <a:t>Special Event</a:t>
          </a:r>
          <a:r>
            <a:rPr lang="en-US" sz="1100" b="0" baseline="0">
              <a:solidFill>
                <a:schemeClr val="dk1"/>
              </a:solidFill>
              <a:effectLst/>
              <a:latin typeface="+mn-lt"/>
              <a:ea typeface="+mn-ea"/>
              <a:cs typeface="+mn-cs"/>
            </a:rPr>
            <a:t>     </a:t>
          </a:r>
          <a:endParaRPr lang="en-US" sz="1000" b="0" u="none">
            <a:solidFill>
              <a:schemeClr val="tx1">
                <a:lumMod val="50000"/>
                <a:lumOff val="50000"/>
              </a:schemeClr>
            </a:solidFill>
          </a:endParaRPr>
        </a:p>
      </xdr:txBody>
    </xdr:sp>
    <xdr:clientData/>
  </xdr:twoCellAnchor>
  <xdr:twoCellAnchor>
    <xdr:from>
      <xdr:col>18</xdr:col>
      <xdr:colOff>457200</xdr:colOff>
      <xdr:row>6</xdr:row>
      <xdr:rowOff>76200</xdr:rowOff>
    </xdr:from>
    <xdr:to>
      <xdr:col>21</xdr:col>
      <xdr:colOff>129540</xdr:colOff>
      <xdr:row>16</xdr:row>
      <xdr:rowOff>7620</xdr:rowOff>
    </xdr:to>
    <xdr:grpSp>
      <xdr:nvGrpSpPr>
        <xdr:cNvPr id="19" name="Group 18">
          <a:extLst>
            <a:ext uri="{FF2B5EF4-FFF2-40B4-BE49-F238E27FC236}">
              <a16:creationId xmlns:a16="http://schemas.microsoft.com/office/drawing/2014/main" id="{DF771EF0-4100-818F-9DBD-92E65EB8A7E0}"/>
            </a:ext>
          </a:extLst>
        </xdr:cNvPr>
        <xdr:cNvGrpSpPr/>
      </xdr:nvGrpSpPr>
      <xdr:grpSpPr>
        <a:xfrm>
          <a:off x="11430000" y="1197429"/>
          <a:ext cx="1501140" cy="1781991"/>
          <a:chOff x="1684020" y="1394460"/>
          <a:chExt cx="1501140" cy="1760220"/>
        </a:xfrm>
      </xdr:grpSpPr>
      <xdr:grpSp>
        <xdr:nvGrpSpPr>
          <xdr:cNvPr id="14" name="Group 13">
            <a:extLst>
              <a:ext uri="{FF2B5EF4-FFF2-40B4-BE49-F238E27FC236}">
                <a16:creationId xmlns:a16="http://schemas.microsoft.com/office/drawing/2014/main" id="{600CF7ED-92BC-7B6B-1BC6-F541E253FE1C}"/>
              </a:ext>
            </a:extLst>
          </xdr:cNvPr>
          <xdr:cNvGrpSpPr/>
        </xdr:nvGrpSpPr>
        <xdr:grpSpPr>
          <a:xfrm>
            <a:off x="1684020" y="1394460"/>
            <a:ext cx="1501140" cy="1760220"/>
            <a:chOff x="1584960" y="1021080"/>
            <a:chExt cx="1501140" cy="1760220"/>
          </a:xfrm>
        </xdr:grpSpPr>
        <xdr:sp macro="" textlink="">
          <xdr:nvSpPr>
            <xdr:cNvPr id="10" name="Rectangle 9">
              <a:extLst>
                <a:ext uri="{FF2B5EF4-FFF2-40B4-BE49-F238E27FC236}">
                  <a16:creationId xmlns:a16="http://schemas.microsoft.com/office/drawing/2014/main" id="{0BEDCBFA-2C14-C1E4-A257-2863875850D7}"/>
                </a:ext>
              </a:extLst>
            </xdr:cNvPr>
            <xdr:cNvSpPr/>
          </xdr:nvSpPr>
          <xdr:spPr>
            <a:xfrm>
              <a:off x="1584960" y="1021080"/>
              <a:ext cx="1501140" cy="1760220"/>
            </a:xfrm>
            <a:prstGeom prst="rect">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ysClr val="windowText" lastClr="000000"/>
                </a:solidFill>
              </a:endParaRPr>
            </a:p>
          </xdr:txBody>
        </xdr:sp>
        <xdr:sp macro="" textlink="">
          <xdr:nvSpPr>
            <xdr:cNvPr id="12" name="TextBox 11">
              <a:extLst>
                <a:ext uri="{FF2B5EF4-FFF2-40B4-BE49-F238E27FC236}">
                  <a16:creationId xmlns:a16="http://schemas.microsoft.com/office/drawing/2014/main" id="{B574F8B1-467F-41D4-BD0B-997CB622D659}"/>
                </a:ext>
              </a:extLst>
            </xdr:cNvPr>
            <xdr:cNvSpPr txBox="1"/>
          </xdr:nvSpPr>
          <xdr:spPr>
            <a:xfrm>
              <a:off x="1901190" y="1021080"/>
              <a:ext cx="86868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u="none">
                  <a:solidFill>
                    <a:sysClr val="windowText" lastClr="000000"/>
                  </a:solidFill>
                </a:rPr>
                <a:t>BLITZ</a:t>
              </a:r>
              <a:r>
                <a:rPr lang="en-US" sz="1000" b="1" u="none" baseline="0">
                  <a:solidFill>
                    <a:sysClr val="windowText" lastClr="000000"/>
                  </a:solidFill>
                </a:rPr>
                <a:t> MODE</a:t>
              </a:r>
              <a:endParaRPr lang="en-US" sz="1000" b="1" u="none">
                <a:solidFill>
                  <a:sysClr val="windowText" lastClr="000000"/>
                </a:solidFill>
              </a:endParaRPr>
            </a:p>
          </xdr:txBody>
        </xdr:sp>
      </xdr:grpSp>
      <xdr:sp macro="" textlink="">
        <xdr:nvSpPr>
          <xdr:cNvPr id="16" name="TextBox 15">
            <a:extLst>
              <a:ext uri="{FF2B5EF4-FFF2-40B4-BE49-F238E27FC236}">
                <a16:creationId xmlns:a16="http://schemas.microsoft.com/office/drawing/2014/main" id="{8AB3F3EB-6860-430A-8F45-D76233BF85F2}"/>
              </a:ext>
            </a:extLst>
          </xdr:cNvPr>
          <xdr:cNvSpPr txBox="1"/>
        </xdr:nvSpPr>
        <xdr:spPr>
          <a:xfrm>
            <a:off x="1752600" y="2430780"/>
            <a:ext cx="136398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u="none">
                <a:solidFill>
                  <a:srgbClr val="FF0000"/>
                </a:solidFill>
              </a:rPr>
              <a:t>Earn upto 200% + ROI</a:t>
            </a:r>
          </a:p>
        </xdr:txBody>
      </xdr:sp>
    </xdr:grpSp>
    <xdr:clientData/>
  </xdr:twoCellAnchor>
  <xdr:twoCellAnchor>
    <xdr:from>
      <xdr:col>21</xdr:col>
      <xdr:colOff>480060</xdr:colOff>
      <xdr:row>6</xdr:row>
      <xdr:rowOff>83820</xdr:rowOff>
    </xdr:from>
    <xdr:to>
      <xdr:col>24</xdr:col>
      <xdr:colOff>152400</xdr:colOff>
      <xdr:row>16</xdr:row>
      <xdr:rowOff>15240</xdr:rowOff>
    </xdr:to>
    <xdr:grpSp>
      <xdr:nvGrpSpPr>
        <xdr:cNvPr id="18" name="Group 17">
          <a:extLst>
            <a:ext uri="{FF2B5EF4-FFF2-40B4-BE49-F238E27FC236}">
              <a16:creationId xmlns:a16="http://schemas.microsoft.com/office/drawing/2014/main" id="{1B6FFB96-517F-076F-2D36-B5FAD70C062F}"/>
            </a:ext>
          </a:extLst>
        </xdr:cNvPr>
        <xdr:cNvGrpSpPr/>
      </xdr:nvGrpSpPr>
      <xdr:grpSpPr>
        <a:xfrm>
          <a:off x="13281660" y="1205049"/>
          <a:ext cx="1501140" cy="1781991"/>
          <a:chOff x="3535680" y="1402080"/>
          <a:chExt cx="1501140" cy="1760220"/>
        </a:xfrm>
      </xdr:grpSpPr>
      <xdr:grpSp>
        <xdr:nvGrpSpPr>
          <xdr:cNvPr id="15" name="Group 14">
            <a:extLst>
              <a:ext uri="{FF2B5EF4-FFF2-40B4-BE49-F238E27FC236}">
                <a16:creationId xmlns:a16="http://schemas.microsoft.com/office/drawing/2014/main" id="{913E05D6-9CF0-CBCE-6DC2-7F650ADF271A}"/>
              </a:ext>
            </a:extLst>
          </xdr:cNvPr>
          <xdr:cNvGrpSpPr/>
        </xdr:nvGrpSpPr>
        <xdr:grpSpPr>
          <a:xfrm>
            <a:off x="3535680" y="1402080"/>
            <a:ext cx="1501140" cy="1760220"/>
            <a:chOff x="3261360" y="1028700"/>
            <a:chExt cx="1501140" cy="1760220"/>
          </a:xfrm>
        </xdr:grpSpPr>
        <xdr:sp macro="" textlink="">
          <xdr:nvSpPr>
            <xdr:cNvPr id="11" name="Rectangle 10">
              <a:extLst>
                <a:ext uri="{FF2B5EF4-FFF2-40B4-BE49-F238E27FC236}">
                  <a16:creationId xmlns:a16="http://schemas.microsoft.com/office/drawing/2014/main" id="{8F669FE3-064E-4B9A-81A5-E37ECC9DC43D}"/>
                </a:ext>
              </a:extLst>
            </xdr:cNvPr>
            <xdr:cNvSpPr/>
          </xdr:nvSpPr>
          <xdr:spPr>
            <a:xfrm>
              <a:off x="3261360" y="1028700"/>
              <a:ext cx="1501140" cy="1760220"/>
            </a:xfrm>
            <a:prstGeom prst="rect">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ysClr val="windowText" lastClr="000000"/>
                </a:solidFill>
              </a:endParaRPr>
            </a:p>
          </xdr:txBody>
        </xdr:sp>
        <xdr:sp macro="" textlink="">
          <xdr:nvSpPr>
            <xdr:cNvPr id="13" name="TextBox 12">
              <a:extLst>
                <a:ext uri="{FF2B5EF4-FFF2-40B4-BE49-F238E27FC236}">
                  <a16:creationId xmlns:a16="http://schemas.microsoft.com/office/drawing/2014/main" id="{AD9580A5-A81A-40A5-AC8A-8C3AAD9E80C3}"/>
                </a:ext>
              </a:extLst>
            </xdr:cNvPr>
            <xdr:cNvSpPr txBox="1"/>
          </xdr:nvSpPr>
          <xdr:spPr>
            <a:xfrm>
              <a:off x="3493770" y="1028700"/>
              <a:ext cx="103632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u="none">
                  <a:solidFill>
                    <a:sysClr val="windowText" lastClr="000000"/>
                  </a:solidFill>
                </a:rPr>
                <a:t>CLASSIC</a:t>
              </a:r>
              <a:r>
                <a:rPr lang="en-US" sz="1000" b="1" u="none" baseline="0">
                  <a:solidFill>
                    <a:sysClr val="windowText" lastClr="000000"/>
                  </a:solidFill>
                </a:rPr>
                <a:t> MODE</a:t>
              </a:r>
              <a:endParaRPr lang="en-US" sz="1000" b="1" u="none">
                <a:solidFill>
                  <a:sysClr val="windowText" lastClr="000000"/>
                </a:solidFill>
              </a:endParaRPr>
            </a:p>
          </xdr:txBody>
        </xdr:sp>
      </xdr:grpSp>
      <xdr:sp macro="" textlink="">
        <xdr:nvSpPr>
          <xdr:cNvPr id="17" name="TextBox 16">
            <a:extLst>
              <a:ext uri="{FF2B5EF4-FFF2-40B4-BE49-F238E27FC236}">
                <a16:creationId xmlns:a16="http://schemas.microsoft.com/office/drawing/2014/main" id="{0F1DF9CE-6440-4754-B38E-D83E6AF7FB33}"/>
              </a:ext>
            </a:extLst>
          </xdr:cNvPr>
          <xdr:cNvSpPr txBox="1"/>
        </xdr:nvSpPr>
        <xdr:spPr>
          <a:xfrm>
            <a:off x="3573780" y="2430780"/>
            <a:ext cx="136398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u="none">
                <a:solidFill>
                  <a:srgbClr val="FF0000"/>
                </a:solidFill>
              </a:rPr>
              <a:t>Earn upto 500% + ROI</a:t>
            </a:r>
          </a:p>
        </xdr:txBody>
      </xdr:sp>
    </xdr:grpSp>
    <xdr:clientData/>
  </xdr:twoCellAnchor>
  <xdr:twoCellAnchor>
    <xdr:from>
      <xdr:col>1</xdr:col>
      <xdr:colOff>190500</xdr:colOff>
      <xdr:row>6</xdr:row>
      <xdr:rowOff>144780</xdr:rowOff>
    </xdr:from>
    <xdr:to>
      <xdr:col>14</xdr:col>
      <xdr:colOff>533400</xdr:colOff>
      <xdr:row>12</xdr:row>
      <xdr:rowOff>175260</xdr:rowOff>
    </xdr:to>
    <xdr:sp macro="" textlink="">
      <xdr:nvSpPr>
        <xdr:cNvPr id="20" name="Rectangle 19">
          <a:extLst>
            <a:ext uri="{FF2B5EF4-FFF2-40B4-BE49-F238E27FC236}">
              <a16:creationId xmlns:a16="http://schemas.microsoft.com/office/drawing/2014/main" id="{78858AA2-0818-DDDF-30B0-FD693B872823}"/>
            </a:ext>
          </a:extLst>
        </xdr:cNvPr>
        <xdr:cNvSpPr/>
      </xdr:nvSpPr>
      <xdr:spPr>
        <a:xfrm>
          <a:off x="800100" y="1249680"/>
          <a:ext cx="8267700" cy="1127760"/>
        </a:xfrm>
        <a:prstGeom prst="rect">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400" b="1">
              <a:solidFill>
                <a:srgbClr val="0070C0"/>
              </a:solidFill>
            </a:rPr>
            <a:t>Routine Tournament</a:t>
          </a:r>
        </a:p>
        <a:p>
          <a:pPr algn="ctr"/>
          <a:r>
            <a:rPr lang="en-US" sz="1100" i="1">
              <a:solidFill>
                <a:sysClr val="windowText" lastClr="000000"/>
              </a:solidFill>
            </a:rPr>
            <a:t>Play More</a:t>
          </a:r>
          <a:r>
            <a:rPr lang="en-US" sz="1100" i="1" baseline="0">
              <a:solidFill>
                <a:sysClr val="windowText" lastClr="000000"/>
              </a:solidFill>
            </a:rPr>
            <a:t> Earn More</a:t>
          </a:r>
          <a:endParaRPr lang="en-US" sz="1100" i="1">
            <a:solidFill>
              <a:sysClr val="windowText" lastClr="000000"/>
            </a:solidFill>
          </a:endParaRPr>
        </a:p>
      </xdr:txBody>
    </xdr:sp>
    <xdr:clientData/>
  </xdr:twoCellAnchor>
  <xdr:twoCellAnchor>
    <xdr:from>
      <xdr:col>7</xdr:col>
      <xdr:colOff>53340</xdr:colOff>
      <xdr:row>4</xdr:row>
      <xdr:rowOff>91440</xdr:rowOff>
    </xdr:from>
    <xdr:to>
      <xdr:col>12</xdr:col>
      <xdr:colOff>251460</xdr:colOff>
      <xdr:row>5</xdr:row>
      <xdr:rowOff>175260</xdr:rowOff>
    </xdr:to>
    <xdr:sp macro="" textlink="">
      <xdr:nvSpPr>
        <xdr:cNvPr id="25" name="TextBox 24">
          <a:extLst>
            <a:ext uri="{FF2B5EF4-FFF2-40B4-BE49-F238E27FC236}">
              <a16:creationId xmlns:a16="http://schemas.microsoft.com/office/drawing/2014/main" id="{79EF90F1-D82A-44D8-869D-953402115A24}"/>
            </a:ext>
          </a:extLst>
        </xdr:cNvPr>
        <xdr:cNvSpPr txBox="1"/>
      </xdr:nvSpPr>
      <xdr:spPr>
        <a:xfrm>
          <a:off x="4320540" y="830580"/>
          <a:ext cx="324612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0" u="none" baseline="0">
              <a:solidFill>
                <a:schemeClr val="tx1">
                  <a:lumMod val="50000"/>
                  <a:lumOff val="50000"/>
                </a:schemeClr>
              </a:solidFill>
            </a:rPr>
            <a:t>Staking     Daily Quest</a:t>
          </a:r>
          <a:r>
            <a:rPr lang="en-US" sz="1100" b="0" baseline="0">
              <a:solidFill>
                <a:schemeClr val="dk1"/>
              </a:solidFill>
              <a:effectLst/>
              <a:latin typeface="+mn-lt"/>
              <a:ea typeface="+mn-ea"/>
              <a:cs typeface="+mn-cs"/>
            </a:rPr>
            <a:t>     </a:t>
          </a:r>
          <a:r>
            <a:rPr lang="en-US" sz="1000" b="0" u="none" baseline="0">
              <a:solidFill>
                <a:schemeClr val="tx1">
                  <a:lumMod val="50000"/>
                  <a:lumOff val="50000"/>
                </a:schemeClr>
              </a:solidFill>
            </a:rPr>
            <a:t>More</a:t>
          </a:r>
          <a:r>
            <a:rPr lang="en-US" sz="1100" b="0" baseline="0">
              <a:solidFill>
                <a:schemeClr val="dk1"/>
              </a:solidFill>
              <a:effectLst/>
              <a:latin typeface="+mn-lt"/>
              <a:ea typeface="+mn-ea"/>
              <a:cs typeface="+mn-cs"/>
            </a:rPr>
            <a:t> </a:t>
          </a:r>
          <a:endParaRPr lang="en-US" sz="1000" b="0" u="none">
            <a:solidFill>
              <a:schemeClr val="tx1">
                <a:lumMod val="50000"/>
                <a:lumOff val="50000"/>
              </a:schemeClr>
            </a:solidFill>
          </a:endParaRPr>
        </a:p>
      </xdr:txBody>
    </xdr:sp>
    <xdr:clientData/>
  </xdr:twoCellAnchor>
  <xdr:twoCellAnchor>
    <xdr:from>
      <xdr:col>12</xdr:col>
      <xdr:colOff>76200</xdr:colOff>
      <xdr:row>6</xdr:row>
      <xdr:rowOff>152400</xdr:rowOff>
    </xdr:from>
    <xdr:to>
      <xdr:col>14</xdr:col>
      <xdr:colOff>312420</xdr:colOff>
      <xdr:row>8</xdr:row>
      <xdr:rowOff>53340</xdr:rowOff>
    </xdr:to>
    <xdr:sp macro="" textlink="">
      <xdr:nvSpPr>
        <xdr:cNvPr id="27" name="TextBox 26">
          <a:extLst>
            <a:ext uri="{FF2B5EF4-FFF2-40B4-BE49-F238E27FC236}">
              <a16:creationId xmlns:a16="http://schemas.microsoft.com/office/drawing/2014/main" id="{059BAD36-14DD-4840-A853-BC0577882CBE}"/>
            </a:ext>
          </a:extLst>
        </xdr:cNvPr>
        <xdr:cNvSpPr txBox="1"/>
      </xdr:nvSpPr>
      <xdr:spPr>
        <a:xfrm>
          <a:off x="7391400" y="1257300"/>
          <a:ext cx="145542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000" b="1" u="none">
              <a:solidFill>
                <a:sysClr val="windowText" lastClr="000000"/>
              </a:solidFill>
            </a:rPr>
            <a:t>Top ROI</a:t>
          </a:r>
        </a:p>
      </xdr:txBody>
    </xdr:sp>
    <xdr:clientData/>
  </xdr:twoCellAnchor>
  <xdr:twoCellAnchor>
    <xdr:from>
      <xdr:col>11</xdr:col>
      <xdr:colOff>571500</xdr:colOff>
      <xdr:row>8</xdr:row>
      <xdr:rowOff>15240</xdr:rowOff>
    </xdr:from>
    <xdr:to>
      <xdr:col>14</xdr:col>
      <xdr:colOff>533400</xdr:colOff>
      <xdr:row>9</xdr:row>
      <xdr:rowOff>99060</xdr:rowOff>
    </xdr:to>
    <xdr:sp macro="" textlink="">
      <xdr:nvSpPr>
        <xdr:cNvPr id="29" name="TextBox 28">
          <a:extLst>
            <a:ext uri="{FF2B5EF4-FFF2-40B4-BE49-F238E27FC236}">
              <a16:creationId xmlns:a16="http://schemas.microsoft.com/office/drawing/2014/main" id="{AF3129F6-9988-4A3F-A692-D5F90DB980AD}"/>
            </a:ext>
          </a:extLst>
        </xdr:cNvPr>
        <xdr:cNvSpPr txBox="1"/>
      </xdr:nvSpPr>
      <xdr:spPr>
        <a:xfrm>
          <a:off x="7277100" y="1485900"/>
          <a:ext cx="17907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000" b="0" u="none">
              <a:solidFill>
                <a:sysClr val="windowText" lastClr="000000"/>
              </a:solidFill>
            </a:rPr>
            <a:t>1) Raidon	+1.738,6%</a:t>
          </a:r>
        </a:p>
      </xdr:txBody>
    </xdr:sp>
    <xdr:clientData/>
  </xdr:twoCellAnchor>
  <xdr:twoCellAnchor>
    <xdr:from>
      <xdr:col>11</xdr:col>
      <xdr:colOff>571500</xdr:colOff>
      <xdr:row>9</xdr:row>
      <xdr:rowOff>60960</xdr:rowOff>
    </xdr:from>
    <xdr:to>
      <xdr:col>14</xdr:col>
      <xdr:colOff>533400</xdr:colOff>
      <xdr:row>10</xdr:row>
      <xdr:rowOff>144780</xdr:rowOff>
    </xdr:to>
    <xdr:sp macro="" textlink="">
      <xdr:nvSpPr>
        <xdr:cNvPr id="30" name="TextBox 29">
          <a:extLst>
            <a:ext uri="{FF2B5EF4-FFF2-40B4-BE49-F238E27FC236}">
              <a16:creationId xmlns:a16="http://schemas.microsoft.com/office/drawing/2014/main" id="{97860DEF-4B6B-4BC2-84C2-51FCB67B8337}"/>
            </a:ext>
          </a:extLst>
        </xdr:cNvPr>
        <xdr:cNvSpPr txBox="1"/>
      </xdr:nvSpPr>
      <xdr:spPr>
        <a:xfrm>
          <a:off x="7277100" y="1714500"/>
          <a:ext cx="179070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000" b="0" u="none">
              <a:solidFill>
                <a:sysClr val="windowText" lastClr="000000"/>
              </a:solidFill>
            </a:rPr>
            <a:t>2) Teakwon	+1.385,9%</a:t>
          </a:r>
        </a:p>
      </xdr:txBody>
    </xdr:sp>
    <xdr:clientData/>
  </xdr:twoCellAnchor>
  <xdr:twoCellAnchor>
    <xdr:from>
      <xdr:col>11</xdr:col>
      <xdr:colOff>571500</xdr:colOff>
      <xdr:row>10</xdr:row>
      <xdr:rowOff>106680</xdr:rowOff>
    </xdr:from>
    <xdr:to>
      <xdr:col>14</xdr:col>
      <xdr:colOff>525780</xdr:colOff>
      <xdr:row>12</xdr:row>
      <xdr:rowOff>7620</xdr:rowOff>
    </xdr:to>
    <xdr:sp macro="" textlink="">
      <xdr:nvSpPr>
        <xdr:cNvPr id="31" name="TextBox 30">
          <a:extLst>
            <a:ext uri="{FF2B5EF4-FFF2-40B4-BE49-F238E27FC236}">
              <a16:creationId xmlns:a16="http://schemas.microsoft.com/office/drawing/2014/main" id="{77D8DF52-35AB-45B7-A8FC-E892F47D683D}"/>
            </a:ext>
          </a:extLst>
        </xdr:cNvPr>
        <xdr:cNvSpPr txBox="1"/>
      </xdr:nvSpPr>
      <xdr:spPr>
        <a:xfrm>
          <a:off x="7277100" y="1943100"/>
          <a:ext cx="178308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000" b="0" u="none">
              <a:solidFill>
                <a:sysClr val="windowText" lastClr="000000"/>
              </a:solidFill>
            </a:rPr>
            <a:t>3) Shanna	+   835,3%</a:t>
          </a:r>
        </a:p>
      </xdr:txBody>
    </xdr:sp>
    <xdr:clientData/>
  </xdr:twoCellAnchor>
  <xdr:twoCellAnchor>
    <xdr:from>
      <xdr:col>12</xdr:col>
      <xdr:colOff>495300</xdr:colOff>
      <xdr:row>11</xdr:row>
      <xdr:rowOff>91440</xdr:rowOff>
    </xdr:from>
    <xdr:to>
      <xdr:col>13</xdr:col>
      <xdr:colOff>586740</xdr:colOff>
      <xdr:row>12</xdr:row>
      <xdr:rowOff>175260</xdr:rowOff>
    </xdr:to>
    <xdr:sp macro="" textlink="">
      <xdr:nvSpPr>
        <xdr:cNvPr id="32" name="TextBox 31">
          <a:extLst>
            <a:ext uri="{FF2B5EF4-FFF2-40B4-BE49-F238E27FC236}">
              <a16:creationId xmlns:a16="http://schemas.microsoft.com/office/drawing/2014/main" id="{7932E66D-4C1C-45CA-8583-F3A42EF543AA}"/>
            </a:ext>
          </a:extLst>
        </xdr:cNvPr>
        <xdr:cNvSpPr txBox="1"/>
      </xdr:nvSpPr>
      <xdr:spPr>
        <a:xfrm>
          <a:off x="7810500" y="2110740"/>
          <a:ext cx="70104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000" b="0" u="none">
              <a:solidFill>
                <a:srgbClr val="FFC000"/>
              </a:solidFill>
            </a:rPr>
            <a:t>See more</a:t>
          </a:r>
        </a:p>
      </xdr:txBody>
    </xdr:sp>
    <xdr:clientData/>
  </xdr:twoCellAnchor>
  <xdr:twoCellAnchor>
    <xdr:from>
      <xdr:col>1</xdr:col>
      <xdr:colOff>220980</xdr:colOff>
      <xdr:row>14</xdr:row>
      <xdr:rowOff>53340</xdr:rowOff>
    </xdr:from>
    <xdr:to>
      <xdr:col>7</xdr:col>
      <xdr:colOff>594360</xdr:colOff>
      <xdr:row>17</xdr:row>
      <xdr:rowOff>22860</xdr:rowOff>
    </xdr:to>
    <xdr:sp macro="" textlink="">
      <xdr:nvSpPr>
        <xdr:cNvPr id="53" name="Rectangle: Rounded Corners 52">
          <a:extLst>
            <a:ext uri="{FF2B5EF4-FFF2-40B4-BE49-F238E27FC236}">
              <a16:creationId xmlns:a16="http://schemas.microsoft.com/office/drawing/2014/main" id="{F7997D8A-B4EB-40E8-8985-7B8EA9105BAE}"/>
            </a:ext>
          </a:extLst>
        </xdr:cNvPr>
        <xdr:cNvSpPr/>
      </xdr:nvSpPr>
      <xdr:spPr>
        <a:xfrm>
          <a:off x="830580" y="2621280"/>
          <a:ext cx="4030980" cy="518160"/>
        </a:xfrm>
        <a:prstGeom prst="roundRect">
          <a:avLst>
            <a:gd name="adj" fmla="val 9220"/>
          </a:avLst>
        </a:prstGeom>
        <a:solidFill>
          <a:srgbClr val="FFC000"/>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ysClr val="windowText" lastClr="000000"/>
              </a:solidFill>
            </a:rPr>
            <a:t>BLITZ</a:t>
          </a:r>
          <a:r>
            <a:rPr lang="en-US" sz="1100" b="1" baseline="0">
              <a:solidFill>
                <a:sysClr val="windowText" lastClr="000000"/>
              </a:solidFill>
            </a:rPr>
            <a:t> MODE</a:t>
          </a:r>
        </a:p>
        <a:p>
          <a:pPr algn="ctr"/>
          <a:r>
            <a:rPr lang="en-US" sz="1100" b="0" i="1">
              <a:solidFill>
                <a:sysClr val="windowText" lastClr="000000"/>
              </a:solidFill>
            </a:rPr>
            <a:t>Earn upto</a:t>
          </a:r>
          <a:r>
            <a:rPr lang="en-US" sz="1100" b="0" i="1" baseline="0">
              <a:solidFill>
                <a:sysClr val="windowText" lastClr="000000"/>
              </a:solidFill>
            </a:rPr>
            <a:t> 200% ROI</a:t>
          </a:r>
          <a:endParaRPr lang="en-US" sz="1100" b="0" i="1">
            <a:solidFill>
              <a:sysClr val="windowText" lastClr="000000"/>
            </a:solidFill>
          </a:endParaRPr>
        </a:p>
      </xdr:txBody>
    </xdr:sp>
    <xdr:clientData/>
  </xdr:twoCellAnchor>
  <xdr:twoCellAnchor>
    <xdr:from>
      <xdr:col>8</xdr:col>
      <xdr:colOff>160020</xdr:colOff>
      <xdr:row>14</xdr:row>
      <xdr:rowOff>53340</xdr:rowOff>
    </xdr:from>
    <xdr:to>
      <xdr:col>14</xdr:col>
      <xdr:colOff>533400</xdr:colOff>
      <xdr:row>17</xdr:row>
      <xdr:rowOff>22860</xdr:rowOff>
    </xdr:to>
    <xdr:grpSp>
      <xdr:nvGrpSpPr>
        <xdr:cNvPr id="178" name="Group 177">
          <a:extLst>
            <a:ext uri="{FF2B5EF4-FFF2-40B4-BE49-F238E27FC236}">
              <a16:creationId xmlns:a16="http://schemas.microsoft.com/office/drawing/2014/main" id="{69D6C17A-8D1C-797E-8CFA-B1EDFB02223A}"/>
            </a:ext>
          </a:extLst>
        </xdr:cNvPr>
        <xdr:cNvGrpSpPr/>
      </xdr:nvGrpSpPr>
      <xdr:grpSpPr>
        <a:xfrm>
          <a:off x="5036820" y="2655026"/>
          <a:ext cx="4030980" cy="524691"/>
          <a:chOff x="5036820" y="2567940"/>
          <a:chExt cx="4030980" cy="518160"/>
        </a:xfrm>
      </xdr:grpSpPr>
      <xdr:sp macro="" textlink="">
        <xdr:nvSpPr>
          <xdr:cNvPr id="54" name="Rectangle: Rounded Corners 53">
            <a:extLst>
              <a:ext uri="{FF2B5EF4-FFF2-40B4-BE49-F238E27FC236}">
                <a16:creationId xmlns:a16="http://schemas.microsoft.com/office/drawing/2014/main" id="{3A52EBD2-E1E0-49BA-A675-4B3C6A7BED87}"/>
              </a:ext>
            </a:extLst>
          </xdr:cNvPr>
          <xdr:cNvSpPr/>
        </xdr:nvSpPr>
        <xdr:spPr>
          <a:xfrm>
            <a:off x="5036820" y="2567940"/>
            <a:ext cx="4030980" cy="518160"/>
          </a:xfrm>
          <a:prstGeom prst="roundRect">
            <a:avLst>
              <a:gd name="adj" fmla="val 9220"/>
            </a:avLst>
          </a:prstGeom>
          <a:solidFill>
            <a:schemeClr val="bg1"/>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dk1"/>
                </a:solidFill>
                <a:effectLst/>
                <a:latin typeface="+mn-lt"/>
                <a:ea typeface="+mn-ea"/>
                <a:cs typeface="+mn-cs"/>
              </a:rPr>
              <a:t>CLASSIC</a:t>
            </a:r>
            <a:r>
              <a:rPr lang="en-US" sz="1100" b="1" baseline="0">
                <a:solidFill>
                  <a:schemeClr val="dk1"/>
                </a:solidFill>
                <a:effectLst/>
                <a:latin typeface="+mn-lt"/>
                <a:ea typeface="+mn-ea"/>
                <a:cs typeface="+mn-cs"/>
              </a:rPr>
              <a:t> MODE</a:t>
            </a:r>
            <a:endParaRPr lang="en-US">
              <a:effectLst/>
            </a:endParaRPr>
          </a:p>
          <a:p>
            <a:pPr algn="ctr"/>
            <a:r>
              <a:rPr lang="en-US" sz="1100" b="0" i="1">
                <a:solidFill>
                  <a:schemeClr val="dk1"/>
                </a:solidFill>
                <a:effectLst/>
                <a:latin typeface="+mn-lt"/>
                <a:ea typeface="+mn-ea"/>
                <a:cs typeface="+mn-cs"/>
              </a:rPr>
              <a:t>Earn upto</a:t>
            </a:r>
            <a:r>
              <a:rPr lang="en-US" sz="1100" b="0" i="1" baseline="0">
                <a:solidFill>
                  <a:schemeClr val="dk1"/>
                </a:solidFill>
                <a:effectLst/>
                <a:latin typeface="+mn-lt"/>
                <a:ea typeface="+mn-ea"/>
                <a:cs typeface="+mn-cs"/>
              </a:rPr>
              <a:t> 500% ROI</a:t>
            </a:r>
            <a:endParaRPr lang="en-US">
              <a:effectLst/>
            </a:endParaRPr>
          </a:p>
        </xdr:txBody>
      </xdr:sp>
      <xdr:sp macro="" textlink="">
        <xdr:nvSpPr>
          <xdr:cNvPr id="55" name="TextBox 54">
            <a:extLst>
              <a:ext uri="{FF2B5EF4-FFF2-40B4-BE49-F238E27FC236}">
                <a16:creationId xmlns:a16="http://schemas.microsoft.com/office/drawing/2014/main" id="{44551864-9E4A-4B08-89EA-09D82D914724}"/>
              </a:ext>
            </a:extLst>
          </xdr:cNvPr>
          <xdr:cNvSpPr txBox="1"/>
        </xdr:nvSpPr>
        <xdr:spPr>
          <a:xfrm>
            <a:off x="7909560" y="2712720"/>
            <a:ext cx="113538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0" u="none">
                <a:solidFill>
                  <a:sysClr val="windowText" lastClr="000000"/>
                </a:solidFill>
              </a:rPr>
              <a:t>Starts In: </a:t>
            </a:r>
            <a:r>
              <a:rPr lang="en-US" sz="1000" b="1" u="none">
                <a:solidFill>
                  <a:sysClr val="windowText" lastClr="000000"/>
                </a:solidFill>
              </a:rPr>
              <a:t>36h 25m</a:t>
            </a:r>
          </a:p>
        </xdr:txBody>
      </xdr:sp>
    </xdr:grpSp>
    <xdr:clientData/>
  </xdr:twoCellAnchor>
  <xdr:twoCellAnchor>
    <xdr:from>
      <xdr:col>1</xdr:col>
      <xdr:colOff>198120</xdr:colOff>
      <xdr:row>20</xdr:row>
      <xdr:rowOff>22860</xdr:rowOff>
    </xdr:from>
    <xdr:to>
      <xdr:col>14</xdr:col>
      <xdr:colOff>510540</xdr:colOff>
      <xdr:row>24</xdr:row>
      <xdr:rowOff>7620</xdr:rowOff>
    </xdr:to>
    <xdr:grpSp>
      <xdr:nvGrpSpPr>
        <xdr:cNvPr id="82" name="Group 81">
          <a:extLst>
            <a:ext uri="{FF2B5EF4-FFF2-40B4-BE49-F238E27FC236}">
              <a16:creationId xmlns:a16="http://schemas.microsoft.com/office/drawing/2014/main" id="{C89F9AEA-31E6-4EF1-34EA-031944DB1662}"/>
            </a:ext>
          </a:extLst>
        </xdr:cNvPr>
        <xdr:cNvGrpSpPr/>
      </xdr:nvGrpSpPr>
      <xdr:grpSpPr>
        <a:xfrm>
          <a:off x="807720" y="3734889"/>
          <a:ext cx="8237220" cy="724988"/>
          <a:chOff x="807720" y="3726180"/>
          <a:chExt cx="8237220" cy="716280"/>
        </a:xfrm>
      </xdr:grpSpPr>
      <xdr:grpSp>
        <xdr:nvGrpSpPr>
          <xdr:cNvPr id="41" name="Group 40">
            <a:extLst>
              <a:ext uri="{FF2B5EF4-FFF2-40B4-BE49-F238E27FC236}">
                <a16:creationId xmlns:a16="http://schemas.microsoft.com/office/drawing/2014/main" id="{387E49E1-6541-8AC6-7BCD-E81A7D4E9719}"/>
              </a:ext>
            </a:extLst>
          </xdr:cNvPr>
          <xdr:cNvGrpSpPr/>
        </xdr:nvGrpSpPr>
        <xdr:grpSpPr>
          <a:xfrm>
            <a:off x="807720" y="3726180"/>
            <a:ext cx="8237220" cy="716280"/>
            <a:chOff x="807720" y="2903220"/>
            <a:chExt cx="8237220" cy="716280"/>
          </a:xfrm>
        </xdr:grpSpPr>
        <xdr:sp macro="" textlink="">
          <xdr:nvSpPr>
            <xdr:cNvPr id="24" name="Rectangle: Rounded Corners 23">
              <a:extLst>
                <a:ext uri="{FF2B5EF4-FFF2-40B4-BE49-F238E27FC236}">
                  <a16:creationId xmlns:a16="http://schemas.microsoft.com/office/drawing/2014/main" id="{B13CEF18-4C97-8862-7E59-A191F721C73B}"/>
                </a:ext>
              </a:extLst>
            </xdr:cNvPr>
            <xdr:cNvSpPr/>
          </xdr:nvSpPr>
          <xdr:spPr>
            <a:xfrm>
              <a:off x="807720" y="2903220"/>
              <a:ext cx="8237220" cy="716280"/>
            </a:xfrm>
            <a:prstGeom prst="roundRect">
              <a:avLst>
                <a:gd name="adj" fmla="val 9220"/>
              </a:avLst>
            </a:prstGeom>
            <a:solidFill>
              <a:schemeClr val="accent2">
                <a:lumMod val="20000"/>
                <a:lumOff val="80000"/>
              </a:schemeClr>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endParaRPr>
            </a:p>
          </xdr:txBody>
        </xdr:sp>
        <xdr:sp macro="" textlink="">
          <xdr:nvSpPr>
            <xdr:cNvPr id="34" name="TextBox 33">
              <a:extLst>
                <a:ext uri="{FF2B5EF4-FFF2-40B4-BE49-F238E27FC236}">
                  <a16:creationId xmlns:a16="http://schemas.microsoft.com/office/drawing/2014/main" id="{467BE568-8A4C-4D6F-9A91-76952F6417C4}"/>
                </a:ext>
              </a:extLst>
            </xdr:cNvPr>
            <xdr:cNvSpPr txBox="1"/>
          </xdr:nvSpPr>
          <xdr:spPr>
            <a:xfrm>
              <a:off x="4023360" y="2929890"/>
              <a:ext cx="1150620" cy="662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Est. Prize Pool</a:t>
              </a:r>
            </a:p>
            <a:p>
              <a:pPr algn="ctr"/>
              <a:r>
                <a:rPr lang="en-US" sz="1000" b="0" u="none" baseline="0">
                  <a:solidFill>
                    <a:sysClr val="windowText" lastClr="000000"/>
                  </a:solidFill>
                </a:rPr>
                <a:t> </a:t>
              </a:r>
              <a:r>
                <a:rPr lang="en-US" sz="1200" b="1" u="none" baseline="0">
                  <a:solidFill>
                    <a:sysClr val="windowText" lastClr="000000"/>
                  </a:solidFill>
                </a:rPr>
                <a:t>90 BUSD</a:t>
              </a:r>
              <a:endParaRPr lang="en-US" sz="1000" b="1" u="none">
                <a:solidFill>
                  <a:sysClr val="windowText" lastClr="000000"/>
                </a:solidFill>
              </a:endParaRPr>
            </a:p>
          </xdr:txBody>
        </xdr:sp>
        <xdr:sp macro="" textlink="">
          <xdr:nvSpPr>
            <xdr:cNvPr id="35" name="TextBox 34">
              <a:extLst>
                <a:ext uri="{FF2B5EF4-FFF2-40B4-BE49-F238E27FC236}">
                  <a16:creationId xmlns:a16="http://schemas.microsoft.com/office/drawing/2014/main" id="{CDDE09E7-92CA-4671-868E-9D9ED15C9816}"/>
                </a:ext>
              </a:extLst>
            </xdr:cNvPr>
            <xdr:cNvSpPr txBox="1"/>
          </xdr:nvSpPr>
          <xdr:spPr>
            <a:xfrm>
              <a:off x="6545580" y="2926080"/>
              <a:ext cx="133350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Entry Fee </a:t>
              </a:r>
            </a:p>
            <a:p>
              <a:pPr algn="ctr"/>
              <a:r>
                <a:rPr lang="en-US" sz="1000" b="1" u="none">
                  <a:solidFill>
                    <a:sysClr val="windowText" lastClr="000000"/>
                  </a:solidFill>
                </a:rPr>
                <a:t>1 ePoint</a:t>
              </a:r>
            </a:p>
          </xdr:txBody>
        </xdr:sp>
        <xdr:sp macro="" textlink="">
          <xdr:nvSpPr>
            <xdr:cNvPr id="36" name="Rectangle: Rounded Corners 35">
              <a:extLst>
                <a:ext uri="{FF2B5EF4-FFF2-40B4-BE49-F238E27FC236}">
                  <a16:creationId xmlns:a16="http://schemas.microsoft.com/office/drawing/2014/main" id="{FC859A84-BC0D-FB67-FD9F-A3465573A846}"/>
                </a:ext>
              </a:extLst>
            </xdr:cNvPr>
            <xdr:cNvSpPr/>
          </xdr:nvSpPr>
          <xdr:spPr>
            <a:xfrm>
              <a:off x="7833360" y="3051810"/>
              <a:ext cx="1120140" cy="419100"/>
            </a:xfrm>
            <a:prstGeom prst="roundRect">
              <a:avLst/>
            </a:prstGeom>
            <a:solidFill>
              <a:srgbClr val="FFC000"/>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Join</a:t>
              </a:r>
              <a:r>
                <a:rPr lang="en-US" sz="1100" baseline="0">
                  <a:solidFill>
                    <a:sysClr val="windowText" lastClr="000000"/>
                  </a:solidFill>
                </a:rPr>
                <a:t> Now</a:t>
              </a:r>
              <a:endParaRPr lang="en-US" sz="1100">
                <a:solidFill>
                  <a:sysClr val="windowText" lastClr="000000"/>
                </a:solidFill>
              </a:endParaRPr>
            </a:p>
          </xdr:txBody>
        </xdr:sp>
        <xdr:grpSp>
          <xdr:nvGrpSpPr>
            <xdr:cNvPr id="40" name="Group 39">
              <a:extLst>
                <a:ext uri="{FF2B5EF4-FFF2-40B4-BE49-F238E27FC236}">
                  <a16:creationId xmlns:a16="http://schemas.microsoft.com/office/drawing/2014/main" id="{14D27614-1325-D6C5-DE4E-2DD07F2E9122}"/>
                </a:ext>
              </a:extLst>
            </xdr:cNvPr>
            <xdr:cNvGrpSpPr/>
          </xdr:nvGrpSpPr>
          <xdr:grpSpPr>
            <a:xfrm>
              <a:off x="2689860" y="3128010"/>
              <a:ext cx="1097280" cy="266700"/>
              <a:chOff x="2689860" y="3128010"/>
              <a:chExt cx="1097280" cy="266700"/>
            </a:xfrm>
          </xdr:grpSpPr>
          <xdr:sp macro="" textlink="">
            <xdr:nvSpPr>
              <xdr:cNvPr id="38" name="TextBox 37">
                <a:extLst>
                  <a:ext uri="{FF2B5EF4-FFF2-40B4-BE49-F238E27FC236}">
                    <a16:creationId xmlns:a16="http://schemas.microsoft.com/office/drawing/2014/main" id="{95C3290C-5A84-4594-96B3-3CFD77696FAC}"/>
                  </a:ext>
                </a:extLst>
              </xdr:cNvPr>
              <xdr:cNvSpPr txBox="1"/>
            </xdr:nvSpPr>
            <xdr:spPr>
              <a:xfrm>
                <a:off x="2689860" y="3128010"/>
                <a:ext cx="1097280" cy="266700"/>
              </a:xfrm>
              <a:prstGeom prst="round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0" u="none">
                    <a:solidFill>
                      <a:sysClr val="windowText" lastClr="000000"/>
                    </a:solidFill>
                  </a:rPr>
                  <a:t>Novice Blitz</a:t>
                </a:r>
              </a:p>
            </xdr:txBody>
          </xdr:sp>
          <xdr:sp macro="" textlink="">
            <xdr:nvSpPr>
              <xdr:cNvPr id="39" name="Isosceles Triangle 38">
                <a:extLst>
                  <a:ext uri="{FF2B5EF4-FFF2-40B4-BE49-F238E27FC236}">
                    <a16:creationId xmlns:a16="http://schemas.microsoft.com/office/drawing/2014/main" id="{C56F94A6-933E-F6BC-96FD-A9559B4CB5FC}"/>
                  </a:ext>
                </a:extLst>
              </xdr:cNvPr>
              <xdr:cNvSpPr/>
            </xdr:nvSpPr>
            <xdr:spPr>
              <a:xfrm rot="10800000">
                <a:off x="3581400" y="3211830"/>
                <a:ext cx="144780" cy="99060"/>
              </a:xfrm>
              <a:prstGeom prst="triangle">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ysClr val="windowText" lastClr="000000"/>
                  </a:solidFill>
                </a:endParaRPr>
              </a:p>
            </xdr:txBody>
          </xdr:sp>
        </xdr:grpSp>
      </xdr:grpSp>
      <xdr:sp macro="" textlink="">
        <xdr:nvSpPr>
          <xdr:cNvPr id="76" name="TextBox 75">
            <a:extLst>
              <a:ext uri="{FF2B5EF4-FFF2-40B4-BE49-F238E27FC236}">
                <a16:creationId xmlns:a16="http://schemas.microsoft.com/office/drawing/2014/main" id="{E493DC0B-CB14-4D95-B00F-580DD98F5E61}"/>
              </a:ext>
            </a:extLst>
          </xdr:cNvPr>
          <xdr:cNvSpPr txBox="1"/>
        </xdr:nvSpPr>
        <xdr:spPr>
          <a:xfrm>
            <a:off x="929640" y="3950970"/>
            <a:ext cx="1257300" cy="266700"/>
          </a:xfrm>
          <a:prstGeom prst="round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1" u="none">
                <a:solidFill>
                  <a:sysClr val="windowText" lastClr="000000"/>
                </a:solidFill>
              </a:rPr>
              <a:t>Thetan Arena</a:t>
            </a:r>
          </a:p>
        </xdr:txBody>
      </xdr:sp>
      <xdr:sp macro="" textlink="">
        <xdr:nvSpPr>
          <xdr:cNvPr id="77" name="Isosceles Triangle 76">
            <a:extLst>
              <a:ext uri="{FF2B5EF4-FFF2-40B4-BE49-F238E27FC236}">
                <a16:creationId xmlns:a16="http://schemas.microsoft.com/office/drawing/2014/main" id="{BDA0EEDD-2372-4943-A9E2-CD20498E1887}"/>
              </a:ext>
            </a:extLst>
          </xdr:cNvPr>
          <xdr:cNvSpPr/>
        </xdr:nvSpPr>
        <xdr:spPr>
          <a:xfrm rot="10800000">
            <a:off x="1988820" y="4034790"/>
            <a:ext cx="144780" cy="99060"/>
          </a:xfrm>
          <a:prstGeom prst="triangle">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ysClr val="windowText" lastClr="000000"/>
              </a:solidFill>
            </a:endParaRPr>
          </a:p>
        </xdr:txBody>
      </xdr:sp>
      <xdr:sp macro="" textlink="">
        <xdr:nvSpPr>
          <xdr:cNvPr id="80" name="TextBox 79">
            <a:extLst>
              <a:ext uri="{FF2B5EF4-FFF2-40B4-BE49-F238E27FC236}">
                <a16:creationId xmlns:a16="http://schemas.microsoft.com/office/drawing/2014/main" id="{D0E2B068-F463-4DD7-BE13-EB8944546324}"/>
              </a:ext>
            </a:extLst>
          </xdr:cNvPr>
          <xdr:cNvSpPr txBox="1"/>
        </xdr:nvSpPr>
        <xdr:spPr>
          <a:xfrm>
            <a:off x="5311140" y="3749040"/>
            <a:ext cx="138684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Tournament</a:t>
            </a:r>
            <a:r>
              <a:rPr lang="en-US" sz="900" b="0" i="1" u="none" baseline="0">
                <a:solidFill>
                  <a:sysClr val="windowText" lastClr="000000"/>
                </a:solidFill>
              </a:rPr>
              <a:t> Time</a:t>
            </a:r>
          </a:p>
          <a:p>
            <a:pPr algn="ctr"/>
            <a:r>
              <a:rPr lang="en-US" sz="1000" b="0" u="none">
                <a:solidFill>
                  <a:sysClr val="windowText" lastClr="000000"/>
                </a:solidFill>
              </a:rPr>
              <a:t> </a:t>
            </a:r>
            <a:r>
              <a:rPr lang="en-US" sz="1000" b="1" u="none">
                <a:solidFill>
                  <a:sysClr val="windowText" lastClr="000000"/>
                </a:solidFill>
              </a:rPr>
              <a:t>24h</a:t>
            </a:r>
          </a:p>
        </xdr:txBody>
      </xdr:sp>
    </xdr:grpSp>
    <xdr:clientData/>
  </xdr:twoCellAnchor>
  <xdr:twoCellAnchor>
    <xdr:from>
      <xdr:col>1</xdr:col>
      <xdr:colOff>213360</xdr:colOff>
      <xdr:row>25</xdr:row>
      <xdr:rowOff>144780</xdr:rowOff>
    </xdr:from>
    <xdr:to>
      <xdr:col>14</xdr:col>
      <xdr:colOff>525780</xdr:colOff>
      <xdr:row>29</xdr:row>
      <xdr:rowOff>129540</xdr:rowOff>
    </xdr:to>
    <xdr:grpSp>
      <xdr:nvGrpSpPr>
        <xdr:cNvPr id="143" name="Group 142">
          <a:extLst>
            <a:ext uri="{FF2B5EF4-FFF2-40B4-BE49-F238E27FC236}">
              <a16:creationId xmlns:a16="http://schemas.microsoft.com/office/drawing/2014/main" id="{3D88135B-716E-A669-588D-424EA30700EA}"/>
            </a:ext>
          </a:extLst>
        </xdr:cNvPr>
        <xdr:cNvGrpSpPr/>
      </xdr:nvGrpSpPr>
      <xdr:grpSpPr>
        <a:xfrm>
          <a:off x="822960" y="4782094"/>
          <a:ext cx="8237220" cy="724989"/>
          <a:chOff x="822960" y="4572000"/>
          <a:chExt cx="8237220" cy="716280"/>
        </a:xfrm>
      </xdr:grpSpPr>
      <xdr:grpSp>
        <xdr:nvGrpSpPr>
          <xdr:cNvPr id="83" name="Group 82">
            <a:extLst>
              <a:ext uri="{FF2B5EF4-FFF2-40B4-BE49-F238E27FC236}">
                <a16:creationId xmlns:a16="http://schemas.microsoft.com/office/drawing/2014/main" id="{B37AA1FB-E618-4BB4-9E6A-230B4E510B1C}"/>
              </a:ext>
            </a:extLst>
          </xdr:cNvPr>
          <xdr:cNvGrpSpPr/>
        </xdr:nvGrpSpPr>
        <xdr:grpSpPr>
          <a:xfrm>
            <a:off x="822960" y="4572000"/>
            <a:ext cx="8237220" cy="716280"/>
            <a:chOff x="807720" y="3726180"/>
            <a:chExt cx="8237220" cy="716280"/>
          </a:xfrm>
        </xdr:grpSpPr>
        <xdr:grpSp>
          <xdr:nvGrpSpPr>
            <xdr:cNvPr id="84" name="Group 83">
              <a:extLst>
                <a:ext uri="{FF2B5EF4-FFF2-40B4-BE49-F238E27FC236}">
                  <a16:creationId xmlns:a16="http://schemas.microsoft.com/office/drawing/2014/main" id="{D0BF29E5-25C7-4DB0-7DE1-C47111290D59}"/>
                </a:ext>
              </a:extLst>
            </xdr:cNvPr>
            <xdr:cNvGrpSpPr/>
          </xdr:nvGrpSpPr>
          <xdr:grpSpPr>
            <a:xfrm>
              <a:off x="807720" y="3726180"/>
              <a:ext cx="8237220" cy="716280"/>
              <a:chOff x="807720" y="2903220"/>
              <a:chExt cx="8237220" cy="716280"/>
            </a:xfrm>
          </xdr:grpSpPr>
          <xdr:sp macro="" textlink="">
            <xdr:nvSpPr>
              <xdr:cNvPr id="88" name="Rectangle: Rounded Corners 87">
                <a:extLst>
                  <a:ext uri="{FF2B5EF4-FFF2-40B4-BE49-F238E27FC236}">
                    <a16:creationId xmlns:a16="http://schemas.microsoft.com/office/drawing/2014/main" id="{A88C9434-9231-D040-72CB-A4B62A6DA401}"/>
                  </a:ext>
                </a:extLst>
              </xdr:cNvPr>
              <xdr:cNvSpPr/>
            </xdr:nvSpPr>
            <xdr:spPr>
              <a:xfrm>
                <a:off x="807720" y="2903220"/>
                <a:ext cx="8237220" cy="716280"/>
              </a:xfrm>
              <a:prstGeom prst="roundRect">
                <a:avLst>
                  <a:gd name="adj" fmla="val 9220"/>
                </a:avLst>
              </a:prstGeom>
              <a:solidFill>
                <a:schemeClr val="bg1"/>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endParaRPr>
              </a:p>
            </xdr:txBody>
          </xdr:sp>
          <xdr:sp macro="" textlink="">
            <xdr:nvSpPr>
              <xdr:cNvPr id="89" name="TextBox 88">
                <a:extLst>
                  <a:ext uri="{FF2B5EF4-FFF2-40B4-BE49-F238E27FC236}">
                    <a16:creationId xmlns:a16="http://schemas.microsoft.com/office/drawing/2014/main" id="{377E6B8B-E227-4D6F-9D6C-D75C811680EC}"/>
                  </a:ext>
                </a:extLst>
              </xdr:cNvPr>
              <xdr:cNvSpPr txBox="1"/>
            </xdr:nvSpPr>
            <xdr:spPr>
              <a:xfrm>
                <a:off x="4023360" y="2929890"/>
                <a:ext cx="1150620" cy="662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Battles</a:t>
                </a:r>
              </a:p>
              <a:p>
                <a:pPr algn="ctr"/>
                <a:r>
                  <a:rPr lang="en-US" sz="1000" b="1" u="none" baseline="0">
                    <a:solidFill>
                      <a:sysClr val="windowText" lastClr="000000"/>
                    </a:solidFill>
                  </a:rPr>
                  <a:t>4/15</a:t>
                </a:r>
                <a:endParaRPr lang="en-US" sz="1000" b="1" u="none">
                  <a:solidFill>
                    <a:sysClr val="windowText" lastClr="000000"/>
                  </a:solidFill>
                </a:endParaRPr>
              </a:p>
            </xdr:txBody>
          </xdr:sp>
          <xdr:sp macro="" textlink="">
            <xdr:nvSpPr>
              <xdr:cNvPr id="90" name="TextBox 89">
                <a:extLst>
                  <a:ext uri="{FF2B5EF4-FFF2-40B4-BE49-F238E27FC236}">
                    <a16:creationId xmlns:a16="http://schemas.microsoft.com/office/drawing/2014/main" id="{D4223895-F273-9BAD-1208-D3852D6064BC}"/>
                  </a:ext>
                </a:extLst>
              </xdr:cNvPr>
              <xdr:cNvSpPr txBox="1"/>
            </xdr:nvSpPr>
            <xdr:spPr>
              <a:xfrm>
                <a:off x="6545580" y="2926080"/>
                <a:ext cx="133350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Your Position</a:t>
                </a:r>
              </a:p>
              <a:p>
                <a:pPr algn="ctr"/>
                <a:r>
                  <a:rPr lang="en-US" sz="1000" b="1" u="none">
                    <a:solidFill>
                      <a:sysClr val="windowText" lastClr="000000"/>
                    </a:solidFill>
                  </a:rPr>
                  <a:t>3th</a:t>
                </a:r>
              </a:p>
            </xdr:txBody>
          </xdr:sp>
          <xdr:sp macro="" textlink="">
            <xdr:nvSpPr>
              <xdr:cNvPr id="91" name="Rectangle: Rounded Corners 90">
                <a:extLst>
                  <a:ext uri="{FF2B5EF4-FFF2-40B4-BE49-F238E27FC236}">
                    <a16:creationId xmlns:a16="http://schemas.microsoft.com/office/drawing/2014/main" id="{12095A0A-FAA0-C4B4-6765-25152EDF5B8E}"/>
                  </a:ext>
                </a:extLst>
              </xdr:cNvPr>
              <xdr:cNvSpPr/>
            </xdr:nvSpPr>
            <xdr:spPr>
              <a:xfrm>
                <a:off x="7833360" y="3051810"/>
                <a:ext cx="1120140" cy="419100"/>
              </a:xfrm>
              <a:prstGeom prst="roundRect">
                <a:avLst/>
              </a:prstGeom>
              <a:solidFill>
                <a:srgbClr val="00B050"/>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Leaderboard</a:t>
                </a:r>
              </a:p>
            </xdr:txBody>
          </xdr:sp>
          <xdr:sp macro="" textlink="">
            <xdr:nvSpPr>
              <xdr:cNvPr id="93" name="TextBox 92">
                <a:extLst>
                  <a:ext uri="{FF2B5EF4-FFF2-40B4-BE49-F238E27FC236}">
                    <a16:creationId xmlns:a16="http://schemas.microsoft.com/office/drawing/2014/main" id="{CC66CCD4-E826-B61D-C3C1-2969313F9570}"/>
                  </a:ext>
                </a:extLst>
              </xdr:cNvPr>
              <xdr:cNvSpPr txBox="1"/>
            </xdr:nvSpPr>
            <xdr:spPr>
              <a:xfrm>
                <a:off x="2964180" y="3128010"/>
                <a:ext cx="1097280" cy="266700"/>
              </a:xfrm>
              <a:prstGeom prst="round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0" u="none">
                    <a:solidFill>
                      <a:sysClr val="windowText" lastClr="000000"/>
                    </a:solidFill>
                  </a:rPr>
                  <a:t>Novice Blitz</a:t>
                </a:r>
              </a:p>
            </xdr:txBody>
          </xdr:sp>
        </xdr:grpSp>
        <xdr:sp macro="" textlink="">
          <xdr:nvSpPr>
            <xdr:cNvPr id="85" name="TextBox 84">
              <a:extLst>
                <a:ext uri="{FF2B5EF4-FFF2-40B4-BE49-F238E27FC236}">
                  <a16:creationId xmlns:a16="http://schemas.microsoft.com/office/drawing/2014/main" id="{C8D451CD-BA50-ED25-D3A4-B0E959E5A9D7}"/>
                </a:ext>
              </a:extLst>
            </xdr:cNvPr>
            <xdr:cNvSpPr txBox="1"/>
          </xdr:nvSpPr>
          <xdr:spPr>
            <a:xfrm>
              <a:off x="1508760" y="3771900"/>
              <a:ext cx="1813560" cy="632460"/>
            </a:xfrm>
            <a:prstGeom prst="round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1" u="none">
                  <a:solidFill>
                    <a:sysClr val="windowText" lastClr="000000"/>
                  </a:solidFill>
                </a:rPr>
                <a:t>Thetan Arena</a:t>
              </a:r>
            </a:p>
            <a:p>
              <a:pPr algn="l"/>
              <a:r>
                <a:rPr lang="en-US" sz="900" b="0" i="1" u="none">
                  <a:solidFill>
                    <a:sysClr val="windowText" lastClr="000000"/>
                  </a:solidFill>
                </a:rPr>
                <a:t>LBID-0230T234X0T00</a:t>
              </a:r>
            </a:p>
          </xdr:txBody>
        </xdr:sp>
        <xdr:sp macro="" textlink="">
          <xdr:nvSpPr>
            <xdr:cNvPr id="87" name="TextBox 86">
              <a:extLst>
                <a:ext uri="{FF2B5EF4-FFF2-40B4-BE49-F238E27FC236}">
                  <a16:creationId xmlns:a16="http://schemas.microsoft.com/office/drawing/2014/main" id="{B820F8F5-9B5C-234D-B552-FA47DD8AD935}"/>
                </a:ext>
              </a:extLst>
            </xdr:cNvPr>
            <xdr:cNvSpPr txBox="1"/>
          </xdr:nvSpPr>
          <xdr:spPr>
            <a:xfrm>
              <a:off x="5311140" y="3749040"/>
              <a:ext cx="138684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Ends In:</a:t>
              </a:r>
              <a:endParaRPr lang="en-US" sz="900" b="0" i="1" u="none" baseline="0">
                <a:solidFill>
                  <a:sysClr val="windowText" lastClr="000000"/>
                </a:solidFill>
              </a:endParaRPr>
            </a:p>
            <a:p>
              <a:pPr algn="ctr"/>
              <a:r>
                <a:rPr lang="en-US" sz="1000" b="1" u="none">
                  <a:solidFill>
                    <a:sysClr val="windowText" lastClr="000000"/>
                  </a:solidFill>
                </a:rPr>
                <a:t>16h 30m</a:t>
              </a:r>
            </a:p>
          </xdr:txBody>
        </xdr:sp>
      </xdr:grpSp>
      <xdr:pic>
        <xdr:nvPicPr>
          <xdr:cNvPr id="138" name="Picture 137">
            <a:extLst>
              <a:ext uri="{FF2B5EF4-FFF2-40B4-BE49-F238E27FC236}">
                <a16:creationId xmlns:a16="http://schemas.microsoft.com/office/drawing/2014/main" id="{C8585CFB-7BC6-8457-BD72-66CC3316CE17}"/>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59180" y="4716780"/>
            <a:ext cx="411480" cy="41148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1</xdr:col>
      <xdr:colOff>220980</xdr:colOff>
      <xdr:row>30</xdr:row>
      <xdr:rowOff>60960</xdr:rowOff>
    </xdr:from>
    <xdr:to>
      <xdr:col>14</xdr:col>
      <xdr:colOff>533400</xdr:colOff>
      <xdr:row>34</xdr:row>
      <xdr:rowOff>45720</xdr:rowOff>
    </xdr:to>
    <xdr:grpSp>
      <xdr:nvGrpSpPr>
        <xdr:cNvPr id="142" name="Group 141">
          <a:extLst>
            <a:ext uri="{FF2B5EF4-FFF2-40B4-BE49-F238E27FC236}">
              <a16:creationId xmlns:a16="http://schemas.microsoft.com/office/drawing/2014/main" id="{858D65E6-1408-C61E-4F24-3903F80E5354}"/>
            </a:ext>
          </a:extLst>
        </xdr:cNvPr>
        <xdr:cNvGrpSpPr/>
      </xdr:nvGrpSpPr>
      <xdr:grpSpPr>
        <a:xfrm>
          <a:off x="830580" y="5623560"/>
          <a:ext cx="8237220" cy="724989"/>
          <a:chOff x="830580" y="5402580"/>
          <a:chExt cx="8237220" cy="716280"/>
        </a:xfrm>
      </xdr:grpSpPr>
      <xdr:grpSp>
        <xdr:nvGrpSpPr>
          <xdr:cNvPr id="117" name="Group 116">
            <a:extLst>
              <a:ext uri="{FF2B5EF4-FFF2-40B4-BE49-F238E27FC236}">
                <a16:creationId xmlns:a16="http://schemas.microsoft.com/office/drawing/2014/main" id="{F5B3A44C-DCAF-44BD-9F1F-8B8DAD1EC732}"/>
              </a:ext>
            </a:extLst>
          </xdr:cNvPr>
          <xdr:cNvGrpSpPr/>
        </xdr:nvGrpSpPr>
        <xdr:grpSpPr>
          <a:xfrm>
            <a:off x="830580" y="5402580"/>
            <a:ext cx="8237220" cy="716280"/>
            <a:chOff x="807720" y="3726180"/>
            <a:chExt cx="8237220" cy="716280"/>
          </a:xfrm>
        </xdr:grpSpPr>
        <xdr:grpSp>
          <xdr:nvGrpSpPr>
            <xdr:cNvPr id="118" name="Group 117">
              <a:extLst>
                <a:ext uri="{FF2B5EF4-FFF2-40B4-BE49-F238E27FC236}">
                  <a16:creationId xmlns:a16="http://schemas.microsoft.com/office/drawing/2014/main" id="{EB60CCBF-B4F4-BBE1-81DC-A53D4241DC5E}"/>
                </a:ext>
              </a:extLst>
            </xdr:cNvPr>
            <xdr:cNvGrpSpPr/>
          </xdr:nvGrpSpPr>
          <xdr:grpSpPr>
            <a:xfrm>
              <a:off x="807720" y="3726180"/>
              <a:ext cx="8237220" cy="716280"/>
              <a:chOff x="807720" y="2903220"/>
              <a:chExt cx="8237220" cy="716280"/>
            </a:xfrm>
          </xdr:grpSpPr>
          <xdr:sp macro="" textlink="">
            <xdr:nvSpPr>
              <xdr:cNvPr id="121" name="Rectangle: Rounded Corners 120">
                <a:extLst>
                  <a:ext uri="{FF2B5EF4-FFF2-40B4-BE49-F238E27FC236}">
                    <a16:creationId xmlns:a16="http://schemas.microsoft.com/office/drawing/2014/main" id="{D8746EEF-FE42-64DA-954C-2D478DC5A81B}"/>
                  </a:ext>
                </a:extLst>
              </xdr:cNvPr>
              <xdr:cNvSpPr/>
            </xdr:nvSpPr>
            <xdr:spPr>
              <a:xfrm>
                <a:off x="807720" y="2903220"/>
                <a:ext cx="8237220" cy="716280"/>
              </a:xfrm>
              <a:prstGeom prst="roundRect">
                <a:avLst>
                  <a:gd name="adj" fmla="val 9220"/>
                </a:avLst>
              </a:prstGeom>
              <a:solidFill>
                <a:sysClr val="window" lastClr="FFFFFF"/>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endParaRPr>
              </a:p>
            </xdr:txBody>
          </xdr:sp>
          <xdr:sp macro="" textlink="">
            <xdr:nvSpPr>
              <xdr:cNvPr id="122" name="TextBox 121">
                <a:extLst>
                  <a:ext uri="{FF2B5EF4-FFF2-40B4-BE49-F238E27FC236}">
                    <a16:creationId xmlns:a16="http://schemas.microsoft.com/office/drawing/2014/main" id="{F9971AF5-EF70-63F9-F394-3D00FF478ABB}"/>
                  </a:ext>
                </a:extLst>
              </xdr:cNvPr>
              <xdr:cNvSpPr txBox="1"/>
            </xdr:nvSpPr>
            <xdr:spPr>
              <a:xfrm>
                <a:off x="4023360" y="2929890"/>
                <a:ext cx="1150620" cy="662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Battles</a:t>
                </a:r>
              </a:p>
              <a:p>
                <a:pPr algn="ctr"/>
                <a:r>
                  <a:rPr lang="en-US" sz="1000" b="1" u="none" baseline="0">
                    <a:solidFill>
                      <a:sysClr val="windowText" lastClr="000000"/>
                    </a:solidFill>
                  </a:rPr>
                  <a:t>0/15</a:t>
                </a:r>
                <a:endParaRPr lang="en-US" sz="1000" b="1" u="none">
                  <a:solidFill>
                    <a:sysClr val="windowText" lastClr="000000"/>
                  </a:solidFill>
                </a:endParaRPr>
              </a:p>
            </xdr:txBody>
          </xdr:sp>
          <xdr:sp macro="" textlink="">
            <xdr:nvSpPr>
              <xdr:cNvPr id="123" name="TextBox 122">
                <a:extLst>
                  <a:ext uri="{FF2B5EF4-FFF2-40B4-BE49-F238E27FC236}">
                    <a16:creationId xmlns:a16="http://schemas.microsoft.com/office/drawing/2014/main" id="{D7056A01-B2D9-88F7-4BEC-0F2BCB78B6F8}"/>
                  </a:ext>
                </a:extLst>
              </xdr:cNvPr>
              <xdr:cNvSpPr txBox="1"/>
            </xdr:nvSpPr>
            <xdr:spPr>
              <a:xfrm>
                <a:off x="6545580" y="2926080"/>
                <a:ext cx="133350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u="none">
                    <a:solidFill>
                      <a:srgbClr val="FF0000"/>
                    </a:solidFill>
                  </a:rPr>
                  <a:t>Complete The Previous</a:t>
                </a:r>
                <a:r>
                  <a:rPr lang="en-US" sz="900" b="0" u="none" baseline="0">
                    <a:solidFill>
                      <a:srgbClr val="FF0000"/>
                    </a:solidFill>
                  </a:rPr>
                  <a:t> Tournament To Start</a:t>
                </a:r>
                <a:endParaRPr lang="en-US" sz="900" b="0" u="none">
                  <a:solidFill>
                    <a:srgbClr val="FF0000"/>
                  </a:solidFill>
                </a:endParaRPr>
              </a:p>
            </xdr:txBody>
          </xdr:sp>
          <xdr:sp macro="" textlink="">
            <xdr:nvSpPr>
              <xdr:cNvPr id="124" name="Rectangle: Rounded Corners 123">
                <a:extLst>
                  <a:ext uri="{FF2B5EF4-FFF2-40B4-BE49-F238E27FC236}">
                    <a16:creationId xmlns:a16="http://schemas.microsoft.com/office/drawing/2014/main" id="{F33C5E19-8B85-67CF-95CE-3A35F50A9E8A}"/>
                  </a:ext>
                </a:extLst>
              </xdr:cNvPr>
              <xdr:cNvSpPr/>
            </xdr:nvSpPr>
            <xdr:spPr>
              <a:xfrm>
                <a:off x="7833360" y="3051810"/>
                <a:ext cx="1120140" cy="419100"/>
              </a:xfrm>
              <a:prstGeom prst="roundRect">
                <a:avLst/>
              </a:prstGeom>
              <a:solidFill>
                <a:srgbClr val="00B0F0"/>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Start</a:t>
                </a:r>
              </a:p>
            </xdr:txBody>
          </xdr:sp>
          <xdr:sp macro="" textlink="">
            <xdr:nvSpPr>
              <xdr:cNvPr id="125" name="TextBox 124">
                <a:extLst>
                  <a:ext uri="{FF2B5EF4-FFF2-40B4-BE49-F238E27FC236}">
                    <a16:creationId xmlns:a16="http://schemas.microsoft.com/office/drawing/2014/main" id="{9520D76D-2289-2F67-3DE9-3BDBFA7698B8}"/>
                  </a:ext>
                </a:extLst>
              </xdr:cNvPr>
              <xdr:cNvSpPr txBox="1"/>
            </xdr:nvSpPr>
            <xdr:spPr>
              <a:xfrm>
                <a:off x="2964180" y="3128010"/>
                <a:ext cx="1097280" cy="266700"/>
              </a:xfrm>
              <a:prstGeom prst="round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0" u="none">
                    <a:solidFill>
                      <a:sysClr val="windowText" lastClr="000000"/>
                    </a:solidFill>
                  </a:rPr>
                  <a:t>Novice Blitz</a:t>
                </a:r>
              </a:p>
            </xdr:txBody>
          </xdr:sp>
        </xdr:grpSp>
        <xdr:sp macro="" textlink="">
          <xdr:nvSpPr>
            <xdr:cNvPr id="119" name="TextBox 118">
              <a:extLst>
                <a:ext uri="{FF2B5EF4-FFF2-40B4-BE49-F238E27FC236}">
                  <a16:creationId xmlns:a16="http://schemas.microsoft.com/office/drawing/2014/main" id="{C824B058-D386-AA9A-3361-EBC91602C053}"/>
                </a:ext>
              </a:extLst>
            </xdr:cNvPr>
            <xdr:cNvSpPr txBox="1"/>
          </xdr:nvSpPr>
          <xdr:spPr>
            <a:xfrm>
              <a:off x="1524000" y="3771900"/>
              <a:ext cx="1813560" cy="632460"/>
            </a:xfrm>
            <a:prstGeom prst="round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1" u="none">
                  <a:solidFill>
                    <a:sysClr val="windowText" lastClr="000000"/>
                  </a:solidFill>
                </a:rPr>
                <a:t>Thetan Arena</a:t>
              </a:r>
            </a:p>
            <a:p>
              <a:pPr algn="l"/>
              <a:r>
                <a:rPr lang="en-US" sz="900" b="0" i="1" u="none">
                  <a:solidFill>
                    <a:sysClr val="windowText" lastClr="000000"/>
                  </a:solidFill>
                </a:rPr>
                <a:t>LBID-0230T234X0T00</a:t>
              </a:r>
            </a:p>
          </xdr:txBody>
        </xdr:sp>
        <xdr:sp macro="" textlink="">
          <xdr:nvSpPr>
            <xdr:cNvPr id="120" name="TextBox 119">
              <a:extLst>
                <a:ext uri="{FF2B5EF4-FFF2-40B4-BE49-F238E27FC236}">
                  <a16:creationId xmlns:a16="http://schemas.microsoft.com/office/drawing/2014/main" id="{EDB469AA-9295-46FE-41FC-E7753EF6BFDE}"/>
                </a:ext>
              </a:extLst>
            </xdr:cNvPr>
            <xdr:cNvSpPr txBox="1"/>
          </xdr:nvSpPr>
          <xdr:spPr>
            <a:xfrm>
              <a:off x="5311140" y="3749040"/>
              <a:ext cx="138684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Ends In:</a:t>
              </a:r>
              <a:endParaRPr lang="en-US" sz="900" b="0" i="1" u="none" baseline="0">
                <a:solidFill>
                  <a:sysClr val="windowText" lastClr="000000"/>
                </a:solidFill>
              </a:endParaRPr>
            </a:p>
            <a:p>
              <a:pPr algn="ctr"/>
              <a:r>
                <a:rPr lang="en-US" sz="1000" b="1" u="none">
                  <a:solidFill>
                    <a:sysClr val="windowText" lastClr="000000"/>
                  </a:solidFill>
                </a:rPr>
                <a:t>18h 40m</a:t>
              </a:r>
            </a:p>
          </xdr:txBody>
        </xdr:sp>
      </xdr:grpSp>
      <xdr:pic>
        <xdr:nvPicPr>
          <xdr:cNvPr id="140" name="Picture 139">
            <a:extLst>
              <a:ext uri="{FF2B5EF4-FFF2-40B4-BE49-F238E27FC236}">
                <a16:creationId xmlns:a16="http://schemas.microsoft.com/office/drawing/2014/main" id="{4435D2CB-F06D-4645-9759-317CC091CBBC}"/>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43940" y="5524500"/>
            <a:ext cx="411480" cy="411480"/>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1</xdr:col>
      <xdr:colOff>205740</xdr:colOff>
      <xdr:row>34</xdr:row>
      <xdr:rowOff>152400</xdr:rowOff>
    </xdr:from>
    <xdr:to>
      <xdr:col>14</xdr:col>
      <xdr:colOff>518160</xdr:colOff>
      <xdr:row>38</xdr:row>
      <xdr:rowOff>137160</xdr:rowOff>
    </xdr:to>
    <xdr:grpSp>
      <xdr:nvGrpSpPr>
        <xdr:cNvPr id="147" name="Group 146">
          <a:extLst>
            <a:ext uri="{FF2B5EF4-FFF2-40B4-BE49-F238E27FC236}">
              <a16:creationId xmlns:a16="http://schemas.microsoft.com/office/drawing/2014/main" id="{9530FD45-C97E-6C2A-B3BA-6772804390D7}"/>
            </a:ext>
          </a:extLst>
        </xdr:cNvPr>
        <xdr:cNvGrpSpPr/>
      </xdr:nvGrpSpPr>
      <xdr:grpSpPr>
        <a:xfrm>
          <a:off x="815340" y="6455229"/>
          <a:ext cx="8237220" cy="724988"/>
          <a:chOff x="815340" y="6477000"/>
          <a:chExt cx="8237220" cy="716280"/>
        </a:xfrm>
      </xdr:grpSpPr>
      <xdr:grpSp>
        <xdr:nvGrpSpPr>
          <xdr:cNvPr id="141" name="Group 140">
            <a:extLst>
              <a:ext uri="{FF2B5EF4-FFF2-40B4-BE49-F238E27FC236}">
                <a16:creationId xmlns:a16="http://schemas.microsoft.com/office/drawing/2014/main" id="{87A106F8-5220-490C-3D96-1E6A43316BB3}"/>
              </a:ext>
            </a:extLst>
          </xdr:cNvPr>
          <xdr:cNvGrpSpPr/>
        </xdr:nvGrpSpPr>
        <xdr:grpSpPr>
          <a:xfrm>
            <a:off x="815340" y="6477000"/>
            <a:ext cx="8237220" cy="716280"/>
            <a:chOff x="815340" y="6225540"/>
            <a:chExt cx="8237220" cy="716280"/>
          </a:xfrm>
        </xdr:grpSpPr>
        <xdr:grpSp>
          <xdr:nvGrpSpPr>
            <xdr:cNvPr id="126" name="Group 125">
              <a:extLst>
                <a:ext uri="{FF2B5EF4-FFF2-40B4-BE49-F238E27FC236}">
                  <a16:creationId xmlns:a16="http://schemas.microsoft.com/office/drawing/2014/main" id="{8CDD09FF-095D-426F-A470-A5E99CC3CCE4}"/>
                </a:ext>
              </a:extLst>
            </xdr:cNvPr>
            <xdr:cNvGrpSpPr/>
          </xdr:nvGrpSpPr>
          <xdr:grpSpPr>
            <a:xfrm>
              <a:off x="815340" y="6225540"/>
              <a:ext cx="8237220" cy="716280"/>
              <a:chOff x="807720" y="3726180"/>
              <a:chExt cx="8237220" cy="716280"/>
            </a:xfrm>
          </xdr:grpSpPr>
          <xdr:grpSp>
            <xdr:nvGrpSpPr>
              <xdr:cNvPr id="127" name="Group 126">
                <a:extLst>
                  <a:ext uri="{FF2B5EF4-FFF2-40B4-BE49-F238E27FC236}">
                    <a16:creationId xmlns:a16="http://schemas.microsoft.com/office/drawing/2014/main" id="{995F8B1D-3409-F251-6B0C-022D6F8A5FA4}"/>
                  </a:ext>
                </a:extLst>
              </xdr:cNvPr>
              <xdr:cNvGrpSpPr/>
            </xdr:nvGrpSpPr>
            <xdr:grpSpPr>
              <a:xfrm>
                <a:off x="807720" y="3726180"/>
                <a:ext cx="8237220" cy="716280"/>
                <a:chOff x="807720" y="2903220"/>
                <a:chExt cx="8237220" cy="716280"/>
              </a:xfrm>
            </xdr:grpSpPr>
            <xdr:sp macro="" textlink="">
              <xdr:nvSpPr>
                <xdr:cNvPr id="130" name="Rectangle: Rounded Corners 129">
                  <a:extLst>
                    <a:ext uri="{FF2B5EF4-FFF2-40B4-BE49-F238E27FC236}">
                      <a16:creationId xmlns:a16="http://schemas.microsoft.com/office/drawing/2014/main" id="{ADFF97C8-FA3F-C2AA-9326-5CFAA21A0B58}"/>
                    </a:ext>
                  </a:extLst>
                </xdr:cNvPr>
                <xdr:cNvSpPr/>
              </xdr:nvSpPr>
              <xdr:spPr>
                <a:xfrm>
                  <a:off x="807720" y="2903220"/>
                  <a:ext cx="8237220" cy="716280"/>
                </a:xfrm>
                <a:prstGeom prst="roundRect">
                  <a:avLst>
                    <a:gd name="adj" fmla="val 9220"/>
                  </a:avLst>
                </a:prstGeom>
                <a:solidFill>
                  <a:schemeClr val="accent1">
                    <a:lumMod val="20000"/>
                    <a:lumOff val="80000"/>
                  </a:schemeClr>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endParaRPr>
                </a:p>
              </xdr:txBody>
            </xdr:sp>
            <xdr:sp macro="" textlink="">
              <xdr:nvSpPr>
                <xdr:cNvPr id="131" name="TextBox 130">
                  <a:extLst>
                    <a:ext uri="{FF2B5EF4-FFF2-40B4-BE49-F238E27FC236}">
                      <a16:creationId xmlns:a16="http://schemas.microsoft.com/office/drawing/2014/main" id="{1A19B3F5-B74E-1F8C-BD4B-3F2331D45145}"/>
                    </a:ext>
                  </a:extLst>
                </xdr:cNvPr>
                <xdr:cNvSpPr txBox="1"/>
              </xdr:nvSpPr>
              <xdr:spPr>
                <a:xfrm>
                  <a:off x="4023360" y="2929890"/>
                  <a:ext cx="1150620" cy="662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Battles</a:t>
                  </a:r>
                </a:p>
                <a:p>
                  <a:pPr algn="ctr"/>
                  <a:r>
                    <a:rPr lang="en-US" sz="1000" b="1" u="none" baseline="0">
                      <a:solidFill>
                        <a:sysClr val="windowText" lastClr="000000"/>
                      </a:solidFill>
                    </a:rPr>
                    <a:t>14/15</a:t>
                  </a:r>
                  <a:endParaRPr lang="en-US" sz="1000" b="1" u="none">
                    <a:solidFill>
                      <a:sysClr val="windowText" lastClr="000000"/>
                    </a:solidFill>
                  </a:endParaRPr>
                </a:p>
              </xdr:txBody>
            </xdr:sp>
            <xdr:sp macro="" textlink="">
              <xdr:nvSpPr>
                <xdr:cNvPr id="132" name="TextBox 131">
                  <a:extLst>
                    <a:ext uri="{FF2B5EF4-FFF2-40B4-BE49-F238E27FC236}">
                      <a16:creationId xmlns:a16="http://schemas.microsoft.com/office/drawing/2014/main" id="{BFB0B862-9907-B75C-F1A9-06AC99FF84C8}"/>
                    </a:ext>
                  </a:extLst>
                </xdr:cNvPr>
                <xdr:cNvSpPr txBox="1"/>
              </xdr:nvSpPr>
              <xdr:spPr>
                <a:xfrm>
                  <a:off x="6545580" y="2926080"/>
                  <a:ext cx="133350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Reward</a:t>
                  </a:r>
                </a:p>
                <a:p>
                  <a:pPr algn="ctr"/>
                  <a:r>
                    <a:rPr lang="en-US" sz="1100" b="1" u="none">
                      <a:solidFill>
                        <a:srgbClr val="00B050"/>
                      </a:solidFill>
                    </a:rPr>
                    <a:t>30.5 BUSD</a:t>
                  </a:r>
                </a:p>
              </xdr:txBody>
            </xdr:sp>
            <xdr:sp macro="" textlink="">
              <xdr:nvSpPr>
                <xdr:cNvPr id="133" name="Rectangle: Rounded Corners 132">
                  <a:extLst>
                    <a:ext uri="{FF2B5EF4-FFF2-40B4-BE49-F238E27FC236}">
                      <a16:creationId xmlns:a16="http://schemas.microsoft.com/office/drawing/2014/main" id="{213243A5-905B-F124-00D4-10E8085FC0F0}"/>
                    </a:ext>
                  </a:extLst>
                </xdr:cNvPr>
                <xdr:cNvSpPr/>
              </xdr:nvSpPr>
              <xdr:spPr>
                <a:xfrm>
                  <a:off x="7833360" y="3051810"/>
                  <a:ext cx="1120140" cy="419100"/>
                </a:xfrm>
                <a:prstGeom prst="roundRect">
                  <a:avLst/>
                </a:prstGeom>
                <a:solidFill>
                  <a:schemeClr val="bg1"/>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Leaderboard</a:t>
                  </a:r>
                </a:p>
              </xdr:txBody>
            </xdr:sp>
            <xdr:sp macro="" textlink="">
              <xdr:nvSpPr>
                <xdr:cNvPr id="134" name="TextBox 133">
                  <a:extLst>
                    <a:ext uri="{FF2B5EF4-FFF2-40B4-BE49-F238E27FC236}">
                      <a16:creationId xmlns:a16="http://schemas.microsoft.com/office/drawing/2014/main" id="{E062ECFC-FDBE-0D2E-81EE-DD2F788AB7B3}"/>
                    </a:ext>
                  </a:extLst>
                </xdr:cNvPr>
                <xdr:cNvSpPr txBox="1"/>
              </xdr:nvSpPr>
              <xdr:spPr>
                <a:xfrm>
                  <a:off x="3009900" y="3128010"/>
                  <a:ext cx="1097280" cy="266700"/>
                </a:xfrm>
                <a:prstGeom prst="round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0" u="none">
                      <a:solidFill>
                        <a:sysClr val="windowText" lastClr="000000"/>
                      </a:solidFill>
                    </a:rPr>
                    <a:t>Novice Blitz</a:t>
                  </a:r>
                </a:p>
              </xdr:txBody>
            </xdr:sp>
          </xdr:grpSp>
          <xdr:sp macro="" textlink="">
            <xdr:nvSpPr>
              <xdr:cNvPr id="128" name="TextBox 127">
                <a:extLst>
                  <a:ext uri="{FF2B5EF4-FFF2-40B4-BE49-F238E27FC236}">
                    <a16:creationId xmlns:a16="http://schemas.microsoft.com/office/drawing/2014/main" id="{A50441EA-0491-E702-7692-879E04AB5040}"/>
                  </a:ext>
                </a:extLst>
              </xdr:cNvPr>
              <xdr:cNvSpPr txBox="1"/>
            </xdr:nvSpPr>
            <xdr:spPr>
              <a:xfrm>
                <a:off x="1554480" y="3771900"/>
                <a:ext cx="1813560" cy="632460"/>
              </a:xfrm>
              <a:prstGeom prst="round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1" u="none">
                    <a:solidFill>
                      <a:sysClr val="windowText" lastClr="000000"/>
                    </a:solidFill>
                  </a:rPr>
                  <a:t>Thetan Arena</a:t>
                </a:r>
              </a:p>
              <a:p>
                <a:pPr algn="l"/>
                <a:r>
                  <a:rPr lang="en-US" sz="900" b="0" i="1" u="none">
                    <a:solidFill>
                      <a:sysClr val="windowText" lastClr="000000"/>
                    </a:solidFill>
                  </a:rPr>
                  <a:t>LBID-0230T234X0T00</a:t>
                </a:r>
              </a:p>
            </xdr:txBody>
          </xdr:sp>
          <xdr:sp macro="" textlink="">
            <xdr:nvSpPr>
              <xdr:cNvPr id="129" name="TextBox 128">
                <a:extLst>
                  <a:ext uri="{FF2B5EF4-FFF2-40B4-BE49-F238E27FC236}">
                    <a16:creationId xmlns:a16="http://schemas.microsoft.com/office/drawing/2014/main" id="{B53F55C5-25FC-7FD8-8E0D-B2BA943CADCE}"/>
                  </a:ext>
                </a:extLst>
              </xdr:cNvPr>
              <xdr:cNvSpPr txBox="1"/>
            </xdr:nvSpPr>
            <xdr:spPr>
              <a:xfrm>
                <a:off x="5311140" y="3749040"/>
                <a:ext cx="138684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1" i="1" u="none">
                    <a:solidFill>
                      <a:srgbClr val="00B0F0"/>
                    </a:solidFill>
                  </a:rPr>
                  <a:t>COMPLETED</a:t>
                </a:r>
                <a:endParaRPr lang="en-US" sz="1000" b="1" u="none">
                  <a:solidFill>
                    <a:srgbClr val="00B0F0"/>
                  </a:solidFill>
                </a:endParaRPr>
              </a:p>
            </xdr:txBody>
          </xdr:sp>
        </xdr:grpSp>
        <xdr:pic>
          <xdr:nvPicPr>
            <xdr:cNvPr id="139" name="Picture 138">
              <a:extLst>
                <a:ext uri="{FF2B5EF4-FFF2-40B4-BE49-F238E27FC236}">
                  <a16:creationId xmlns:a16="http://schemas.microsoft.com/office/drawing/2014/main" id="{90BEA216-F77B-540E-3F75-FC028E96C6DA}"/>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021081" y="6332221"/>
              <a:ext cx="416719" cy="416719"/>
            </a:xfrm>
            <a:prstGeom prst="rect">
              <a:avLst/>
            </a:prstGeom>
            <a:noFill/>
            <a:extLst>
              <a:ext uri="{909E8E84-426E-40DD-AFC4-6F175D3DCCD1}">
                <a14:hiddenFill xmlns:a14="http://schemas.microsoft.com/office/drawing/2010/main">
                  <a:solidFill>
                    <a:srgbClr val="FFFFFF"/>
                  </a:solidFill>
                </a14:hiddenFill>
              </a:ext>
            </a:extLst>
          </xdr:spPr>
        </xdr:pic>
      </xdr:grpSp>
      <xdr:sp macro="" textlink="">
        <xdr:nvSpPr>
          <xdr:cNvPr id="146" name="Rectangle: Rounded Corners 145">
            <a:extLst>
              <a:ext uri="{FF2B5EF4-FFF2-40B4-BE49-F238E27FC236}">
                <a16:creationId xmlns:a16="http://schemas.microsoft.com/office/drawing/2014/main" id="{B539B796-01D4-4C14-91A0-D0679AF92470}"/>
              </a:ext>
            </a:extLst>
          </xdr:cNvPr>
          <xdr:cNvSpPr/>
        </xdr:nvSpPr>
        <xdr:spPr>
          <a:xfrm>
            <a:off x="5532120" y="6713220"/>
            <a:ext cx="922020" cy="259080"/>
          </a:xfrm>
          <a:prstGeom prst="roundRect">
            <a:avLst/>
          </a:prstGeom>
          <a:noFill/>
          <a:ln>
            <a:solidFill>
              <a:srgbClr val="00B0F0"/>
            </a:solidFill>
            <a:prstDash val="dash"/>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ysClr val="windowText" lastClr="000000"/>
              </a:solidFill>
            </a:endParaRPr>
          </a:p>
        </xdr:txBody>
      </xdr:sp>
    </xdr:grpSp>
    <xdr:clientData/>
  </xdr:twoCellAnchor>
  <xdr:twoCellAnchor>
    <xdr:from>
      <xdr:col>16</xdr:col>
      <xdr:colOff>601980</xdr:colOff>
      <xdr:row>24</xdr:row>
      <xdr:rowOff>30480</xdr:rowOff>
    </xdr:from>
    <xdr:to>
      <xdr:col>30</xdr:col>
      <xdr:colOff>304800</xdr:colOff>
      <xdr:row>28</xdr:row>
      <xdr:rowOff>15240</xdr:rowOff>
    </xdr:to>
    <xdr:grpSp>
      <xdr:nvGrpSpPr>
        <xdr:cNvPr id="161" name="Group 160">
          <a:extLst>
            <a:ext uri="{FF2B5EF4-FFF2-40B4-BE49-F238E27FC236}">
              <a16:creationId xmlns:a16="http://schemas.microsoft.com/office/drawing/2014/main" id="{24A4934C-5188-1DBA-B5A2-CF7AE11E003D}"/>
            </a:ext>
          </a:extLst>
        </xdr:cNvPr>
        <xdr:cNvGrpSpPr/>
      </xdr:nvGrpSpPr>
      <xdr:grpSpPr>
        <a:xfrm>
          <a:off x="10355580" y="4482737"/>
          <a:ext cx="8237220" cy="724989"/>
          <a:chOff x="10279380" y="3817620"/>
          <a:chExt cx="8237220" cy="716280"/>
        </a:xfrm>
      </xdr:grpSpPr>
      <xdr:grpSp>
        <xdr:nvGrpSpPr>
          <xdr:cNvPr id="149" name="Group 148">
            <a:extLst>
              <a:ext uri="{FF2B5EF4-FFF2-40B4-BE49-F238E27FC236}">
                <a16:creationId xmlns:a16="http://schemas.microsoft.com/office/drawing/2014/main" id="{8FE27BB8-BC51-44EB-ACB8-5A5E2A67740F}"/>
              </a:ext>
            </a:extLst>
          </xdr:cNvPr>
          <xdr:cNvGrpSpPr/>
        </xdr:nvGrpSpPr>
        <xdr:grpSpPr>
          <a:xfrm>
            <a:off x="10279380" y="3817620"/>
            <a:ext cx="8237220" cy="716280"/>
            <a:chOff x="822960" y="4572000"/>
            <a:chExt cx="8237220" cy="716280"/>
          </a:xfrm>
        </xdr:grpSpPr>
        <xdr:grpSp>
          <xdr:nvGrpSpPr>
            <xdr:cNvPr id="150" name="Group 149">
              <a:extLst>
                <a:ext uri="{FF2B5EF4-FFF2-40B4-BE49-F238E27FC236}">
                  <a16:creationId xmlns:a16="http://schemas.microsoft.com/office/drawing/2014/main" id="{F8E06A2E-70E2-6600-B30E-85B962C729C9}"/>
                </a:ext>
              </a:extLst>
            </xdr:cNvPr>
            <xdr:cNvGrpSpPr/>
          </xdr:nvGrpSpPr>
          <xdr:grpSpPr>
            <a:xfrm>
              <a:off x="822960" y="4572000"/>
              <a:ext cx="8237220" cy="716280"/>
              <a:chOff x="807720" y="3726180"/>
              <a:chExt cx="8237220" cy="716280"/>
            </a:xfrm>
          </xdr:grpSpPr>
          <xdr:grpSp>
            <xdr:nvGrpSpPr>
              <xdr:cNvPr id="152" name="Group 151">
                <a:extLst>
                  <a:ext uri="{FF2B5EF4-FFF2-40B4-BE49-F238E27FC236}">
                    <a16:creationId xmlns:a16="http://schemas.microsoft.com/office/drawing/2014/main" id="{A61BE251-AB0D-012B-FF50-C93DB3FE18FF}"/>
                  </a:ext>
                </a:extLst>
              </xdr:cNvPr>
              <xdr:cNvGrpSpPr/>
            </xdr:nvGrpSpPr>
            <xdr:grpSpPr>
              <a:xfrm>
                <a:off x="807720" y="3726180"/>
                <a:ext cx="8237220" cy="716280"/>
                <a:chOff x="807720" y="2903220"/>
                <a:chExt cx="8237220" cy="716280"/>
              </a:xfrm>
            </xdr:grpSpPr>
            <xdr:sp macro="" textlink="">
              <xdr:nvSpPr>
                <xdr:cNvPr id="155" name="Rectangle: Rounded Corners 154">
                  <a:extLst>
                    <a:ext uri="{FF2B5EF4-FFF2-40B4-BE49-F238E27FC236}">
                      <a16:creationId xmlns:a16="http://schemas.microsoft.com/office/drawing/2014/main" id="{C7116536-77F1-356D-F166-352216F93056}"/>
                    </a:ext>
                  </a:extLst>
                </xdr:cNvPr>
                <xdr:cNvSpPr/>
              </xdr:nvSpPr>
              <xdr:spPr>
                <a:xfrm>
                  <a:off x="807720" y="2903220"/>
                  <a:ext cx="8237220" cy="716280"/>
                </a:xfrm>
                <a:prstGeom prst="roundRect">
                  <a:avLst>
                    <a:gd name="adj" fmla="val 9220"/>
                  </a:avLst>
                </a:prstGeom>
                <a:solidFill>
                  <a:schemeClr val="bg1"/>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endParaRPr>
                </a:p>
              </xdr:txBody>
            </xdr:sp>
            <xdr:sp macro="" textlink="">
              <xdr:nvSpPr>
                <xdr:cNvPr id="156" name="TextBox 155">
                  <a:extLst>
                    <a:ext uri="{FF2B5EF4-FFF2-40B4-BE49-F238E27FC236}">
                      <a16:creationId xmlns:a16="http://schemas.microsoft.com/office/drawing/2014/main" id="{61029733-DC30-AD2D-67A2-D4DAA8251D70}"/>
                    </a:ext>
                  </a:extLst>
                </xdr:cNvPr>
                <xdr:cNvSpPr txBox="1"/>
              </xdr:nvSpPr>
              <xdr:spPr>
                <a:xfrm>
                  <a:off x="4480560" y="3097530"/>
                  <a:ext cx="1699260" cy="3390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000" b="0" i="1" u="none">
                      <a:solidFill>
                        <a:srgbClr val="FF0000"/>
                      </a:solidFill>
                    </a:rPr>
                    <a:t>Leaderboard Matching....</a:t>
                  </a:r>
                  <a:endParaRPr lang="en-US" sz="1050" b="1" u="none">
                    <a:solidFill>
                      <a:srgbClr val="FF0000"/>
                    </a:solidFill>
                  </a:endParaRPr>
                </a:p>
              </xdr:txBody>
            </xdr:sp>
            <xdr:sp macro="" textlink="">
              <xdr:nvSpPr>
                <xdr:cNvPr id="158" name="Rectangle: Rounded Corners 157">
                  <a:extLst>
                    <a:ext uri="{FF2B5EF4-FFF2-40B4-BE49-F238E27FC236}">
                      <a16:creationId xmlns:a16="http://schemas.microsoft.com/office/drawing/2014/main" id="{6C4A6735-387B-D4C4-83A5-BF73A4F82028}"/>
                    </a:ext>
                  </a:extLst>
                </xdr:cNvPr>
                <xdr:cNvSpPr/>
              </xdr:nvSpPr>
              <xdr:spPr>
                <a:xfrm>
                  <a:off x="7833360" y="3051810"/>
                  <a:ext cx="1120140" cy="419100"/>
                </a:xfrm>
                <a:prstGeom prst="roundRect">
                  <a:avLst/>
                </a:prstGeom>
                <a:solidFill>
                  <a:srgbClr val="FF0000"/>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Cancel</a:t>
                  </a:r>
                </a:p>
              </xdr:txBody>
            </xdr:sp>
            <xdr:sp macro="" textlink="">
              <xdr:nvSpPr>
                <xdr:cNvPr id="159" name="TextBox 158">
                  <a:extLst>
                    <a:ext uri="{FF2B5EF4-FFF2-40B4-BE49-F238E27FC236}">
                      <a16:creationId xmlns:a16="http://schemas.microsoft.com/office/drawing/2014/main" id="{0A63B7CC-6EE7-27F9-AE75-D9BCE5227BAF}"/>
                    </a:ext>
                  </a:extLst>
                </xdr:cNvPr>
                <xdr:cNvSpPr txBox="1"/>
              </xdr:nvSpPr>
              <xdr:spPr>
                <a:xfrm>
                  <a:off x="2964180" y="3128010"/>
                  <a:ext cx="1097280" cy="266700"/>
                </a:xfrm>
                <a:prstGeom prst="round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0" u="none">
                      <a:solidFill>
                        <a:sysClr val="windowText" lastClr="000000"/>
                      </a:solidFill>
                    </a:rPr>
                    <a:t>Novice Blitz</a:t>
                  </a:r>
                </a:p>
              </xdr:txBody>
            </xdr:sp>
          </xdr:grpSp>
          <xdr:sp macro="" textlink="">
            <xdr:nvSpPr>
              <xdr:cNvPr id="153" name="TextBox 152">
                <a:extLst>
                  <a:ext uri="{FF2B5EF4-FFF2-40B4-BE49-F238E27FC236}">
                    <a16:creationId xmlns:a16="http://schemas.microsoft.com/office/drawing/2014/main" id="{2DA2E9FE-F932-0DB2-88BB-6030CFD8D4BE}"/>
                  </a:ext>
                </a:extLst>
              </xdr:cNvPr>
              <xdr:cNvSpPr txBox="1"/>
            </xdr:nvSpPr>
            <xdr:spPr>
              <a:xfrm>
                <a:off x="1508760" y="3771900"/>
                <a:ext cx="1813560" cy="632460"/>
              </a:xfrm>
              <a:prstGeom prst="round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1" u="none">
                    <a:solidFill>
                      <a:sysClr val="windowText" lastClr="000000"/>
                    </a:solidFill>
                  </a:rPr>
                  <a:t>Thetan Arena</a:t>
                </a:r>
                <a:endParaRPr lang="en-US" sz="900" b="0" i="1" u="none">
                  <a:solidFill>
                    <a:sysClr val="windowText" lastClr="000000"/>
                  </a:solidFill>
                </a:endParaRPr>
              </a:p>
            </xdr:txBody>
          </xdr:sp>
        </xdr:grpSp>
        <xdr:pic>
          <xdr:nvPicPr>
            <xdr:cNvPr id="151" name="Picture 150">
              <a:extLst>
                <a:ext uri="{FF2B5EF4-FFF2-40B4-BE49-F238E27FC236}">
                  <a16:creationId xmlns:a16="http://schemas.microsoft.com/office/drawing/2014/main" id="{954A8580-15C6-8AC6-0627-21C3AA9DD492}"/>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59180" y="4716780"/>
              <a:ext cx="411480" cy="411480"/>
            </a:xfrm>
            <a:prstGeom prst="rect">
              <a:avLst/>
            </a:prstGeom>
            <a:noFill/>
            <a:extLst>
              <a:ext uri="{909E8E84-426E-40DD-AFC4-6F175D3DCCD1}">
                <a14:hiddenFill xmlns:a14="http://schemas.microsoft.com/office/drawing/2010/main">
                  <a:solidFill>
                    <a:srgbClr val="FFFFFF"/>
                  </a:solidFill>
                </a14:hiddenFill>
              </a:ext>
            </a:extLst>
          </xdr:spPr>
        </xdr:pic>
      </xdr:grpSp>
      <xdr:sp macro="" textlink="">
        <xdr:nvSpPr>
          <xdr:cNvPr id="160" name="TextBox 159">
            <a:extLst>
              <a:ext uri="{FF2B5EF4-FFF2-40B4-BE49-F238E27FC236}">
                <a16:creationId xmlns:a16="http://schemas.microsoft.com/office/drawing/2014/main" id="{C01ABA6E-4BC8-4328-AA96-8FF8263A73DE}"/>
              </a:ext>
            </a:extLst>
          </xdr:cNvPr>
          <xdr:cNvSpPr txBox="1"/>
        </xdr:nvSpPr>
        <xdr:spPr>
          <a:xfrm>
            <a:off x="15415260" y="4027170"/>
            <a:ext cx="1097280" cy="266700"/>
          </a:xfrm>
          <a:prstGeom prst="round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b="1" u="none">
                <a:solidFill>
                  <a:srgbClr val="FF0000"/>
                </a:solidFill>
              </a:rPr>
              <a:t>3:04</a:t>
            </a:r>
          </a:p>
        </xdr:txBody>
      </xdr:sp>
    </xdr:grpSp>
    <xdr:clientData/>
  </xdr:twoCellAnchor>
  <xdr:twoCellAnchor>
    <xdr:from>
      <xdr:col>16</xdr:col>
      <xdr:colOff>601980</xdr:colOff>
      <xdr:row>19</xdr:row>
      <xdr:rowOff>83820</xdr:rowOff>
    </xdr:from>
    <xdr:to>
      <xdr:col>30</xdr:col>
      <xdr:colOff>304800</xdr:colOff>
      <xdr:row>23</xdr:row>
      <xdr:rowOff>68580</xdr:rowOff>
    </xdr:to>
    <xdr:grpSp>
      <xdr:nvGrpSpPr>
        <xdr:cNvPr id="162" name="Group 161">
          <a:extLst>
            <a:ext uri="{FF2B5EF4-FFF2-40B4-BE49-F238E27FC236}">
              <a16:creationId xmlns:a16="http://schemas.microsoft.com/office/drawing/2014/main" id="{23743418-4174-4CC5-A5F3-3E9BD91534A7}"/>
            </a:ext>
          </a:extLst>
        </xdr:cNvPr>
        <xdr:cNvGrpSpPr/>
      </xdr:nvGrpSpPr>
      <xdr:grpSpPr>
        <a:xfrm>
          <a:off x="10355580" y="3610791"/>
          <a:ext cx="8237220" cy="724989"/>
          <a:chOff x="807720" y="3726180"/>
          <a:chExt cx="8237220" cy="716280"/>
        </a:xfrm>
      </xdr:grpSpPr>
      <xdr:grpSp>
        <xdr:nvGrpSpPr>
          <xdr:cNvPr id="163" name="Group 162">
            <a:extLst>
              <a:ext uri="{FF2B5EF4-FFF2-40B4-BE49-F238E27FC236}">
                <a16:creationId xmlns:a16="http://schemas.microsoft.com/office/drawing/2014/main" id="{D245051A-A478-913B-A053-08165E782307}"/>
              </a:ext>
            </a:extLst>
          </xdr:cNvPr>
          <xdr:cNvGrpSpPr/>
        </xdr:nvGrpSpPr>
        <xdr:grpSpPr>
          <a:xfrm>
            <a:off x="807720" y="3726180"/>
            <a:ext cx="8237220" cy="716280"/>
            <a:chOff x="807720" y="2903220"/>
            <a:chExt cx="8237220" cy="716280"/>
          </a:xfrm>
        </xdr:grpSpPr>
        <xdr:sp macro="" textlink="">
          <xdr:nvSpPr>
            <xdr:cNvPr id="167" name="Rectangle: Rounded Corners 166">
              <a:extLst>
                <a:ext uri="{FF2B5EF4-FFF2-40B4-BE49-F238E27FC236}">
                  <a16:creationId xmlns:a16="http://schemas.microsoft.com/office/drawing/2014/main" id="{F4EE3F11-D4D0-EC66-F8B9-F328BD5680EA}"/>
                </a:ext>
              </a:extLst>
            </xdr:cNvPr>
            <xdr:cNvSpPr/>
          </xdr:nvSpPr>
          <xdr:spPr>
            <a:xfrm>
              <a:off x="807720" y="2903220"/>
              <a:ext cx="8237220" cy="716280"/>
            </a:xfrm>
            <a:prstGeom prst="roundRect">
              <a:avLst>
                <a:gd name="adj" fmla="val 9220"/>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endParaRPr>
            </a:p>
          </xdr:txBody>
        </xdr:sp>
        <xdr:sp macro="" textlink="">
          <xdr:nvSpPr>
            <xdr:cNvPr id="168" name="TextBox 167">
              <a:extLst>
                <a:ext uri="{FF2B5EF4-FFF2-40B4-BE49-F238E27FC236}">
                  <a16:creationId xmlns:a16="http://schemas.microsoft.com/office/drawing/2014/main" id="{EF6E49E0-3AF9-98F4-76CE-373EA478E6BF}"/>
                </a:ext>
              </a:extLst>
            </xdr:cNvPr>
            <xdr:cNvSpPr txBox="1"/>
          </xdr:nvSpPr>
          <xdr:spPr>
            <a:xfrm>
              <a:off x="4023360" y="2929890"/>
              <a:ext cx="1150620" cy="6629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Est. Prize Pool</a:t>
              </a:r>
            </a:p>
            <a:p>
              <a:pPr algn="ctr"/>
              <a:r>
                <a:rPr lang="en-US" sz="1000" b="0" u="none" baseline="0">
                  <a:solidFill>
                    <a:sysClr val="windowText" lastClr="000000"/>
                  </a:solidFill>
                </a:rPr>
                <a:t> </a:t>
              </a:r>
              <a:r>
                <a:rPr lang="en-US" sz="1200" b="1" u="none" baseline="0">
                  <a:solidFill>
                    <a:sysClr val="windowText" lastClr="000000"/>
                  </a:solidFill>
                </a:rPr>
                <a:t>900 BUSD</a:t>
              </a:r>
              <a:endParaRPr lang="en-US" sz="1000" b="1" u="none">
                <a:solidFill>
                  <a:sysClr val="windowText" lastClr="000000"/>
                </a:solidFill>
              </a:endParaRPr>
            </a:p>
          </xdr:txBody>
        </xdr:sp>
        <xdr:sp macro="" textlink="">
          <xdr:nvSpPr>
            <xdr:cNvPr id="169" name="TextBox 168">
              <a:extLst>
                <a:ext uri="{FF2B5EF4-FFF2-40B4-BE49-F238E27FC236}">
                  <a16:creationId xmlns:a16="http://schemas.microsoft.com/office/drawing/2014/main" id="{2B3B0EE5-366F-93C8-2AEE-71084C6E33A4}"/>
                </a:ext>
              </a:extLst>
            </xdr:cNvPr>
            <xdr:cNvSpPr txBox="1"/>
          </xdr:nvSpPr>
          <xdr:spPr>
            <a:xfrm>
              <a:off x="6545580" y="2926080"/>
              <a:ext cx="133350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Entry Fee </a:t>
              </a:r>
            </a:p>
            <a:p>
              <a:pPr algn="ctr"/>
              <a:r>
                <a:rPr lang="en-US" sz="1000" b="1" u="none">
                  <a:solidFill>
                    <a:sysClr val="windowText" lastClr="000000"/>
                  </a:solidFill>
                </a:rPr>
                <a:t>10 ePoints</a:t>
              </a:r>
            </a:p>
          </xdr:txBody>
        </xdr:sp>
        <xdr:sp macro="" textlink="">
          <xdr:nvSpPr>
            <xdr:cNvPr id="170" name="Rectangle: Rounded Corners 169">
              <a:extLst>
                <a:ext uri="{FF2B5EF4-FFF2-40B4-BE49-F238E27FC236}">
                  <a16:creationId xmlns:a16="http://schemas.microsoft.com/office/drawing/2014/main" id="{369957C8-E567-09FD-CAF6-4C31AA2C0CD0}"/>
                </a:ext>
              </a:extLst>
            </xdr:cNvPr>
            <xdr:cNvSpPr/>
          </xdr:nvSpPr>
          <xdr:spPr>
            <a:xfrm>
              <a:off x="7833360" y="3051810"/>
              <a:ext cx="1120140" cy="419100"/>
            </a:xfrm>
            <a:prstGeom prst="roundRect">
              <a:avLst/>
            </a:prstGeom>
            <a:solidFill>
              <a:srgbClr val="FFC000"/>
            </a:solidFill>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a:solidFill>
                    <a:sysClr val="windowText" lastClr="000000"/>
                  </a:solidFill>
                </a:rPr>
                <a:t>Join</a:t>
              </a:r>
              <a:r>
                <a:rPr lang="en-US" sz="1100" baseline="0">
                  <a:solidFill>
                    <a:sysClr val="windowText" lastClr="000000"/>
                  </a:solidFill>
                </a:rPr>
                <a:t> Now</a:t>
              </a:r>
              <a:endParaRPr lang="en-US" sz="1100">
                <a:solidFill>
                  <a:sysClr val="windowText" lastClr="000000"/>
                </a:solidFill>
              </a:endParaRPr>
            </a:p>
          </xdr:txBody>
        </xdr:sp>
        <xdr:grpSp>
          <xdr:nvGrpSpPr>
            <xdr:cNvPr id="171" name="Group 170">
              <a:extLst>
                <a:ext uri="{FF2B5EF4-FFF2-40B4-BE49-F238E27FC236}">
                  <a16:creationId xmlns:a16="http://schemas.microsoft.com/office/drawing/2014/main" id="{BB087FB7-D1E5-C917-BD6A-C850D29CB2A8}"/>
                </a:ext>
              </a:extLst>
            </xdr:cNvPr>
            <xdr:cNvGrpSpPr/>
          </xdr:nvGrpSpPr>
          <xdr:grpSpPr>
            <a:xfrm>
              <a:off x="2689860" y="3128010"/>
              <a:ext cx="1097280" cy="266700"/>
              <a:chOff x="2689860" y="3128010"/>
              <a:chExt cx="1097280" cy="266700"/>
            </a:xfrm>
          </xdr:grpSpPr>
          <xdr:sp macro="" textlink="">
            <xdr:nvSpPr>
              <xdr:cNvPr id="172" name="TextBox 171">
                <a:extLst>
                  <a:ext uri="{FF2B5EF4-FFF2-40B4-BE49-F238E27FC236}">
                    <a16:creationId xmlns:a16="http://schemas.microsoft.com/office/drawing/2014/main" id="{E6ABC81E-2996-7AE2-E11E-9C50CEF2FBA2}"/>
                  </a:ext>
                </a:extLst>
              </xdr:cNvPr>
              <xdr:cNvSpPr txBox="1"/>
            </xdr:nvSpPr>
            <xdr:spPr>
              <a:xfrm>
                <a:off x="2689860" y="3128010"/>
                <a:ext cx="1097280" cy="266700"/>
              </a:xfrm>
              <a:prstGeom prst="round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0" u="none">
                    <a:solidFill>
                      <a:sysClr val="windowText" lastClr="000000"/>
                    </a:solidFill>
                  </a:rPr>
                  <a:t>Elite Blitz</a:t>
                </a:r>
              </a:p>
            </xdr:txBody>
          </xdr:sp>
          <xdr:sp macro="" textlink="">
            <xdr:nvSpPr>
              <xdr:cNvPr id="173" name="Isosceles Triangle 172">
                <a:extLst>
                  <a:ext uri="{FF2B5EF4-FFF2-40B4-BE49-F238E27FC236}">
                    <a16:creationId xmlns:a16="http://schemas.microsoft.com/office/drawing/2014/main" id="{097579E9-91E1-0693-90E3-A0C633960317}"/>
                  </a:ext>
                </a:extLst>
              </xdr:cNvPr>
              <xdr:cNvSpPr/>
            </xdr:nvSpPr>
            <xdr:spPr>
              <a:xfrm rot="10800000">
                <a:off x="3581400" y="3211830"/>
                <a:ext cx="144780" cy="99060"/>
              </a:xfrm>
              <a:prstGeom prst="triangle">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ysClr val="windowText" lastClr="000000"/>
                  </a:solidFill>
                </a:endParaRPr>
              </a:p>
            </xdr:txBody>
          </xdr:sp>
        </xdr:grpSp>
      </xdr:grpSp>
      <xdr:sp macro="" textlink="">
        <xdr:nvSpPr>
          <xdr:cNvPr id="164" name="TextBox 163">
            <a:extLst>
              <a:ext uri="{FF2B5EF4-FFF2-40B4-BE49-F238E27FC236}">
                <a16:creationId xmlns:a16="http://schemas.microsoft.com/office/drawing/2014/main" id="{99F11236-29FD-452E-6ABC-08A91484DCE5}"/>
              </a:ext>
            </a:extLst>
          </xdr:cNvPr>
          <xdr:cNvSpPr txBox="1"/>
        </xdr:nvSpPr>
        <xdr:spPr>
          <a:xfrm>
            <a:off x="929640" y="3950970"/>
            <a:ext cx="1257300" cy="266700"/>
          </a:xfrm>
          <a:prstGeom prst="roundRect">
            <a:avLst/>
          </a:prstGeom>
          <a:no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1000" b="1" u="none">
                <a:solidFill>
                  <a:sysClr val="windowText" lastClr="000000"/>
                </a:solidFill>
              </a:rPr>
              <a:t>Thetan Rivals</a:t>
            </a:r>
          </a:p>
        </xdr:txBody>
      </xdr:sp>
      <xdr:sp macro="" textlink="">
        <xdr:nvSpPr>
          <xdr:cNvPr id="165" name="Isosceles Triangle 164">
            <a:extLst>
              <a:ext uri="{FF2B5EF4-FFF2-40B4-BE49-F238E27FC236}">
                <a16:creationId xmlns:a16="http://schemas.microsoft.com/office/drawing/2014/main" id="{86463BC2-DD32-3A15-1897-369E10272B0C}"/>
              </a:ext>
            </a:extLst>
          </xdr:cNvPr>
          <xdr:cNvSpPr/>
        </xdr:nvSpPr>
        <xdr:spPr>
          <a:xfrm rot="10800000">
            <a:off x="1988820" y="4034790"/>
            <a:ext cx="144780" cy="99060"/>
          </a:xfrm>
          <a:prstGeom prst="triangle">
            <a:avLst/>
          </a:prstGeom>
          <a:ln/>
        </xdr:spPr>
        <xdr:style>
          <a:lnRef idx="2">
            <a:schemeClr val="accent1"/>
          </a:lnRef>
          <a:fillRef idx="1">
            <a:schemeClr val="lt1"/>
          </a:fillRef>
          <a:effectRef idx="0">
            <a:schemeClr val="accent1"/>
          </a:effectRef>
          <a:fontRef idx="minor">
            <a:schemeClr val="dk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endParaRPr lang="en-US" sz="1100">
              <a:solidFill>
                <a:sysClr val="windowText" lastClr="000000"/>
              </a:solidFill>
            </a:endParaRPr>
          </a:p>
        </xdr:txBody>
      </xdr:sp>
      <xdr:sp macro="" textlink="">
        <xdr:nvSpPr>
          <xdr:cNvPr id="166" name="TextBox 165">
            <a:extLst>
              <a:ext uri="{FF2B5EF4-FFF2-40B4-BE49-F238E27FC236}">
                <a16:creationId xmlns:a16="http://schemas.microsoft.com/office/drawing/2014/main" id="{574CF6AA-F06C-0B08-C2FD-F9E54715569C}"/>
              </a:ext>
            </a:extLst>
          </xdr:cNvPr>
          <xdr:cNvSpPr txBox="1"/>
        </xdr:nvSpPr>
        <xdr:spPr>
          <a:xfrm>
            <a:off x="5311140" y="3749040"/>
            <a:ext cx="1386840" cy="670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900" b="0" i="1" u="none">
                <a:solidFill>
                  <a:sysClr val="windowText" lastClr="000000"/>
                </a:solidFill>
              </a:rPr>
              <a:t>Tournament</a:t>
            </a:r>
            <a:r>
              <a:rPr lang="en-US" sz="900" b="0" i="1" u="none" baseline="0">
                <a:solidFill>
                  <a:sysClr val="windowText" lastClr="000000"/>
                </a:solidFill>
              </a:rPr>
              <a:t> Time</a:t>
            </a:r>
          </a:p>
          <a:p>
            <a:pPr algn="ctr"/>
            <a:r>
              <a:rPr lang="en-US" sz="1000" b="0" u="none">
                <a:solidFill>
                  <a:sysClr val="windowText" lastClr="000000"/>
                </a:solidFill>
              </a:rPr>
              <a:t> </a:t>
            </a:r>
            <a:r>
              <a:rPr lang="en-US" sz="1000" b="1" u="none">
                <a:solidFill>
                  <a:sysClr val="windowText" lastClr="000000"/>
                </a:solidFill>
              </a:rPr>
              <a:t>24h</a:t>
            </a:r>
          </a:p>
        </xdr:txBody>
      </xdr:sp>
    </xdr:grpSp>
    <xdr:clientData/>
  </xdr:twoCellAnchor>
  <xdr:twoCellAnchor>
    <xdr:from>
      <xdr:col>14</xdr:col>
      <xdr:colOff>510540</xdr:colOff>
      <xdr:row>21</xdr:row>
      <xdr:rowOff>76200</xdr:rowOff>
    </xdr:from>
    <xdr:to>
      <xdr:col>16</xdr:col>
      <xdr:colOff>601980</xdr:colOff>
      <xdr:row>22</xdr:row>
      <xdr:rowOff>15240</xdr:rowOff>
    </xdr:to>
    <xdr:cxnSp macro="">
      <xdr:nvCxnSpPr>
        <xdr:cNvPr id="175" name="Straight Arrow Connector 174">
          <a:extLst>
            <a:ext uri="{FF2B5EF4-FFF2-40B4-BE49-F238E27FC236}">
              <a16:creationId xmlns:a16="http://schemas.microsoft.com/office/drawing/2014/main" id="{25FFB5CF-0E16-44AB-B2BC-00585B838101}"/>
            </a:ext>
          </a:extLst>
        </xdr:cNvPr>
        <xdr:cNvCxnSpPr>
          <a:stCxn id="24" idx="3"/>
          <a:endCxn id="167" idx="1"/>
        </xdr:cNvCxnSpPr>
      </xdr:nvCxnSpPr>
      <xdr:spPr>
        <a:xfrm flipV="1">
          <a:off x="9044940" y="3924300"/>
          <a:ext cx="1310640" cy="12192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510540</xdr:colOff>
      <xdr:row>22</xdr:row>
      <xdr:rowOff>15240</xdr:rowOff>
    </xdr:from>
    <xdr:to>
      <xdr:col>16</xdr:col>
      <xdr:colOff>601980</xdr:colOff>
      <xdr:row>26</xdr:row>
      <xdr:rowOff>22860</xdr:rowOff>
    </xdr:to>
    <xdr:cxnSp macro="">
      <xdr:nvCxnSpPr>
        <xdr:cNvPr id="177" name="Straight Arrow Connector 176">
          <a:extLst>
            <a:ext uri="{FF2B5EF4-FFF2-40B4-BE49-F238E27FC236}">
              <a16:creationId xmlns:a16="http://schemas.microsoft.com/office/drawing/2014/main" id="{2385A7AB-9B43-DC03-99BC-4625F1D5C0A3}"/>
            </a:ext>
          </a:extLst>
        </xdr:cNvPr>
        <xdr:cNvCxnSpPr>
          <a:stCxn id="24" idx="3"/>
          <a:endCxn id="155" idx="1"/>
        </xdr:cNvCxnSpPr>
      </xdr:nvCxnSpPr>
      <xdr:spPr>
        <a:xfrm>
          <a:off x="9044940" y="4046220"/>
          <a:ext cx="1310640" cy="739140"/>
        </a:xfrm>
        <a:prstGeom prst="straightConnector1">
          <a:avLst/>
        </a:prstGeom>
        <a:ln w="19050">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367030</xdr:colOff>
      <xdr:row>17</xdr:row>
      <xdr:rowOff>167640</xdr:rowOff>
    </xdr:from>
    <xdr:to>
      <xdr:col>9</xdr:col>
      <xdr:colOff>403860</xdr:colOff>
      <xdr:row>19</xdr:row>
      <xdr:rowOff>68580</xdr:rowOff>
    </xdr:to>
    <xdr:grpSp>
      <xdr:nvGrpSpPr>
        <xdr:cNvPr id="21" name="Group 20">
          <a:extLst>
            <a:ext uri="{FF2B5EF4-FFF2-40B4-BE49-F238E27FC236}">
              <a16:creationId xmlns:a16="http://schemas.microsoft.com/office/drawing/2014/main" id="{A1CD5E7A-8AE5-4C00-E21A-DB18085CE3E4}"/>
            </a:ext>
          </a:extLst>
        </xdr:cNvPr>
        <xdr:cNvGrpSpPr/>
      </xdr:nvGrpSpPr>
      <xdr:grpSpPr>
        <a:xfrm>
          <a:off x="2805430" y="3324497"/>
          <a:ext cx="3084830" cy="271054"/>
          <a:chOff x="2805430" y="3284220"/>
          <a:chExt cx="3084830" cy="266700"/>
        </a:xfrm>
      </xdr:grpSpPr>
      <xdr:grpSp>
        <xdr:nvGrpSpPr>
          <xdr:cNvPr id="28" name="Group 27">
            <a:extLst>
              <a:ext uri="{FF2B5EF4-FFF2-40B4-BE49-F238E27FC236}">
                <a16:creationId xmlns:a16="http://schemas.microsoft.com/office/drawing/2014/main" id="{268EE657-AEE5-A927-0FCA-3E0EEA205711}"/>
              </a:ext>
            </a:extLst>
          </xdr:cNvPr>
          <xdr:cNvGrpSpPr/>
        </xdr:nvGrpSpPr>
        <xdr:grpSpPr>
          <a:xfrm>
            <a:off x="3997325" y="3284220"/>
            <a:ext cx="1892935" cy="266700"/>
            <a:chOff x="2054225" y="3108960"/>
            <a:chExt cx="1892935" cy="266700"/>
          </a:xfrm>
        </xdr:grpSpPr>
        <xdr:sp macro="" textlink="">
          <xdr:nvSpPr>
            <xdr:cNvPr id="22" name="TextBox 21">
              <a:extLst>
                <a:ext uri="{FF2B5EF4-FFF2-40B4-BE49-F238E27FC236}">
                  <a16:creationId xmlns:a16="http://schemas.microsoft.com/office/drawing/2014/main" id="{1D1C0578-32B5-4F97-B5F5-EA11EF7773A7}"/>
                </a:ext>
              </a:extLst>
            </xdr:cNvPr>
            <xdr:cNvSpPr txBox="1"/>
          </xdr:nvSpPr>
          <xdr:spPr>
            <a:xfrm>
              <a:off x="2054225" y="3108960"/>
              <a:ext cx="93472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0" u="none">
                  <a:solidFill>
                    <a:sysClr val="windowText" lastClr="000000"/>
                  </a:solidFill>
                </a:rPr>
                <a:t>Leaderboard</a:t>
              </a:r>
            </a:p>
          </xdr:txBody>
        </xdr:sp>
        <xdr:sp macro="" textlink="">
          <xdr:nvSpPr>
            <xdr:cNvPr id="23" name="TextBox 22">
              <a:extLst>
                <a:ext uri="{FF2B5EF4-FFF2-40B4-BE49-F238E27FC236}">
                  <a16:creationId xmlns:a16="http://schemas.microsoft.com/office/drawing/2014/main" id="{D309C491-C5B8-47D0-95E6-0130B1DBB220}"/>
                </a:ext>
              </a:extLst>
            </xdr:cNvPr>
            <xdr:cNvSpPr txBox="1"/>
          </xdr:nvSpPr>
          <xdr:spPr>
            <a:xfrm>
              <a:off x="3246120" y="3108960"/>
              <a:ext cx="70104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0" u="none">
                  <a:solidFill>
                    <a:sysClr val="windowText" lastClr="000000"/>
                  </a:solidFill>
                </a:rPr>
                <a:t>FAQ</a:t>
              </a:r>
            </a:p>
          </xdr:txBody>
        </xdr:sp>
      </xdr:grpSp>
      <xdr:sp macro="" textlink="">
        <xdr:nvSpPr>
          <xdr:cNvPr id="3" name="TextBox 2">
            <a:extLst>
              <a:ext uri="{FF2B5EF4-FFF2-40B4-BE49-F238E27FC236}">
                <a16:creationId xmlns:a16="http://schemas.microsoft.com/office/drawing/2014/main" id="{A6CC9B47-8CFD-4A52-ADDE-2D2DC1B85A1B}"/>
              </a:ext>
            </a:extLst>
          </xdr:cNvPr>
          <xdr:cNvSpPr txBox="1"/>
        </xdr:nvSpPr>
        <xdr:spPr>
          <a:xfrm>
            <a:off x="2805430" y="3284220"/>
            <a:ext cx="93472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00" b="1" u="sng">
                <a:solidFill>
                  <a:sysClr val="windowText" lastClr="000000"/>
                </a:solidFill>
              </a:rPr>
              <a:t>Tournament</a:t>
            </a:r>
          </a:p>
        </xdr:txBody>
      </xdr:sp>
    </xdr:grpSp>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533400</xdr:colOff>
      <xdr:row>42</xdr:row>
      <xdr:rowOff>76200</xdr:rowOff>
    </xdr:from>
    <xdr:to>
      <xdr:col>245</xdr:col>
      <xdr:colOff>57150</xdr:colOff>
      <xdr:row>276</xdr:row>
      <xdr:rowOff>135948</xdr:rowOff>
    </xdr:to>
    <xdr:pic>
      <xdr:nvPicPr>
        <xdr:cNvPr id="3" name="Picture 2">
          <a:extLst>
            <a:ext uri="{FF2B5EF4-FFF2-40B4-BE49-F238E27FC236}">
              <a16:creationId xmlns:a16="http://schemas.microsoft.com/office/drawing/2014/main" id="{895E5818-1993-3C66-1E7B-D0A526A09CD7}"/>
            </a:ext>
          </a:extLst>
        </xdr:cNvPr>
        <xdr:cNvPicPr>
          <a:picLocks noChangeAspect="1"/>
        </xdr:cNvPicPr>
      </xdr:nvPicPr>
      <xdr:blipFill>
        <a:blip xmlns:r="http://schemas.openxmlformats.org/officeDocument/2006/relationships" r:embed="rId1"/>
        <a:stretch>
          <a:fillRect/>
        </a:stretch>
      </xdr:blipFill>
      <xdr:spPr>
        <a:xfrm>
          <a:off x="5410200" y="6477000"/>
          <a:ext cx="143998950" cy="35721348"/>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bodyPr/>
      <a:lstStyle/>
    </a:spDef>
    <a:lnDef>
      <a:spPr>
        <a:ln w="19050">
          <a:tailEnd type="triangle"/>
        </a:ln>
      </a:spPr>
      <a:bodyPr/>
      <a:lstStyle/>
      <a:style>
        <a:lnRef idx="1">
          <a:schemeClr val="accent1"/>
        </a:lnRef>
        <a:fillRef idx="0">
          <a:schemeClr val="accent1"/>
        </a:fillRef>
        <a:effectRef idx="0">
          <a:schemeClr val="accent1"/>
        </a:effectRef>
        <a:fontRef idx="minor">
          <a:schemeClr val="tx1"/>
        </a:fontRef>
      </a:style>
    </a:ln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845243-34E4-43F0-A0A7-F7C327478F7E}">
  <dimension ref="B2:G13"/>
  <sheetViews>
    <sheetView workbookViewId="0">
      <selection activeCell="G16" sqref="G16"/>
    </sheetView>
  </sheetViews>
  <sheetFormatPr defaultRowHeight="14.4" x14ac:dyDescent="0.3"/>
  <cols>
    <col min="2" max="2" width="13" customWidth="1"/>
    <col min="3" max="3" width="22.109375" customWidth="1"/>
    <col min="4" max="4" width="10.88671875" customWidth="1"/>
    <col min="5" max="5" width="22" customWidth="1"/>
  </cols>
  <sheetData>
    <row r="2" spans="2:7" x14ac:dyDescent="0.3">
      <c r="B2" s="1" t="s">
        <v>53</v>
      </c>
      <c r="C2" s="1" t="s">
        <v>55</v>
      </c>
      <c r="D2" s="1" t="s">
        <v>54</v>
      </c>
      <c r="E2" s="1" t="s">
        <v>56</v>
      </c>
      <c r="F2" s="1" t="s">
        <v>57</v>
      </c>
      <c r="G2" s="1"/>
    </row>
    <row r="3" spans="2:7" x14ac:dyDescent="0.3">
      <c r="B3" s="161">
        <v>45107</v>
      </c>
      <c r="C3" t="s">
        <v>58</v>
      </c>
      <c r="D3" t="s">
        <v>76</v>
      </c>
      <c r="E3" t="s">
        <v>6</v>
      </c>
      <c r="F3" t="s">
        <v>229</v>
      </c>
    </row>
    <row r="4" spans="2:7" x14ac:dyDescent="0.3">
      <c r="B4" s="161">
        <v>45113</v>
      </c>
      <c r="C4" t="s">
        <v>524</v>
      </c>
      <c r="D4" t="s">
        <v>76</v>
      </c>
      <c r="E4" t="s">
        <v>6</v>
      </c>
      <c r="F4" t="s">
        <v>531</v>
      </c>
    </row>
    <row r="5" spans="2:7" x14ac:dyDescent="0.3">
      <c r="B5" s="161">
        <v>45118</v>
      </c>
      <c r="C5" t="s">
        <v>530</v>
      </c>
      <c r="D5" t="s">
        <v>76</v>
      </c>
      <c r="E5" t="s">
        <v>6</v>
      </c>
      <c r="F5" t="s">
        <v>525</v>
      </c>
    </row>
    <row r="6" spans="2:7" x14ac:dyDescent="0.3">
      <c r="B6" s="161"/>
      <c r="E6" t="s">
        <v>533</v>
      </c>
      <c r="F6" t="s">
        <v>526</v>
      </c>
    </row>
    <row r="7" spans="2:7" x14ac:dyDescent="0.3">
      <c r="B7" s="161"/>
      <c r="F7" t="s">
        <v>527</v>
      </c>
    </row>
    <row r="8" spans="2:7" x14ac:dyDescent="0.3">
      <c r="B8" s="161"/>
      <c r="F8" t="s">
        <v>528</v>
      </c>
    </row>
    <row r="9" spans="2:7" x14ac:dyDescent="0.3">
      <c r="B9" s="161"/>
      <c r="F9" t="s">
        <v>529</v>
      </c>
    </row>
    <row r="10" spans="2:7" x14ac:dyDescent="0.3">
      <c r="B10" s="161">
        <v>45120</v>
      </c>
      <c r="C10" t="s">
        <v>532</v>
      </c>
      <c r="D10" t="s">
        <v>76</v>
      </c>
      <c r="E10" t="s">
        <v>6</v>
      </c>
      <c r="F10" t="s">
        <v>534</v>
      </c>
    </row>
    <row r="11" spans="2:7" x14ac:dyDescent="0.3">
      <c r="B11" s="161"/>
      <c r="F11" t="s">
        <v>728</v>
      </c>
    </row>
    <row r="12" spans="2:7" x14ac:dyDescent="0.3">
      <c r="B12" s="161"/>
      <c r="F12" t="s">
        <v>729</v>
      </c>
    </row>
    <row r="13" spans="2:7" x14ac:dyDescent="0.3">
      <c r="B13" s="161"/>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062C64-9C90-4E29-8FEE-A882D731F13D}">
  <dimension ref="B3:Z235"/>
  <sheetViews>
    <sheetView topLeftCell="A188" zoomScale="102" zoomScaleNormal="102" workbookViewId="0">
      <selection activeCell="G211" sqref="G211"/>
    </sheetView>
  </sheetViews>
  <sheetFormatPr defaultRowHeight="14.4" x14ac:dyDescent="0.3"/>
  <sheetData>
    <row r="3" spans="2:26" ht="15" thickBot="1" x14ac:dyDescent="0.35">
      <c r="B3" s="2" t="s">
        <v>228</v>
      </c>
      <c r="C3" s="3"/>
      <c r="D3" s="3"/>
      <c r="E3" s="3"/>
      <c r="F3" s="3"/>
      <c r="G3" s="3"/>
      <c r="H3" s="3"/>
      <c r="I3" s="3"/>
      <c r="J3" s="3"/>
      <c r="K3" s="3"/>
      <c r="L3" s="3"/>
      <c r="M3" s="3"/>
      <c r="N3" s="3"/>
      <c r="O3" s="3"/>
      <c r="P3" s="3"/>
      <c r="Q3" s="3"/>
      <c r="R3" s="3"/>
      <c r="S3" s="3"/>
      <c r="T3" s="3"/>
      <c r="U3" s="3"/>
      <c r="V3" s="3"/>
      <c r="W3" s="3"/>
      <c r="X3" s="3"/>
      <c r="Y3" s="3"/>
      <c r="Z3" s="3"/>
    </row>
    <row r="130" spans="2:26" ht="15" thickBot="1" x14ac:dyDescent="0.35">
      <c r="B130" s="2" t="s">
        <v>1</v>
      </c>
      <c r="C130" s="3"/>
      <c r="D130" s="3"/>
      <c r="E130" s="3"/>
      <c r="F130" s="3"/>
      <c r="G130" s="3"/>
      <c r="H130" s="3"/>
      <c r="I130" s="3"/>
      <c r="J130" s="3"/>
      <c r="K130" s="3"/>
      <c r="L130" s="3"/>
      <c r="M130" s="3"/>
      <c r="N130" s="3"/>
      <c r="O130" s="3"/>
      <c r="P130" s="3"/>
      <c r="Q130" s="3"/>
      <c r="R130" s="3"/>
      <c r="S130" s="3"/>
      <c r="T130" s="3"/>
      <c r="U130" s="3"/>
      <c r="V130" s="3"/>
      <c r="W130" s="3"/>
      <c r="X130" s="3"/>
      <c r="Y130" s="3"/>
      <c r="Z130" s="3"/>
    </row>
    <row r="132" spans="2:26" x14ac:dyDescent="0.3">
      <c r="I132" t="s">
        <v>0</v>
      </c>
    </row>
    <row r="145" spans="2:26" x14ac:dyDescent="0.3">
      <c r="W145" t="s">
        <v>0</v>
      </c>
    </row>
    <row r="156" spans="2:26" ht="15" thickBot="1" x14ac:dyDescent="0.35">
      <c r="B156" s="2" t="s">
        <v>2</v>
      </c>
      <c r="C156" s="3"/>
      <c r="D156" s="3"/>
      <c r="E156" s="3"/>
      <c r="F156" s="3"/>
      <c r="G156" s="3"/>
      <c r="H156" s="3"/>
      <c r="I156" s="3"/>
      <c r="J156" s="3"/>
      <c r="K156" s="3"/>
      <c r="L156" s="3"/>
      <c r="M156" s="3"/>
      <c r="N156" s="3"/>
      <c r="O156" s="3"/>
      <c r="P156" s="3"/>
      <c r="Q156" s="3"/>
      <c r="R156" s="3"/>
      <c r="S156" s="3"/>
      <c r="T156" s="3"/>
      <c r="U156" s="3"/>
      <c r="V156" s="3"/>
      <c r="W156" s="3"/>
      <c r="X156" s="3"/>
      <c r="Y156" s="3"/>
      <c r="Z156" s="3"/>
    </row>
    <row r="158" spans="2:26" x14ac:dyDescent="0.3">
      <c r="C158" s="4" t="s">
        <v>3</v>
      </c>
      <c r="N158" s="4" t="s">
        <v>4</v>
      </c>
    </row>
    <row r="177" spans="3:3" x14ac:dyDescent="0.3">
      <c r="C177" s="4" t="s">
        <v>5</v>
      </c>
    </row>
    <row r="195" spans="18:18" x14ac:dyDescent="0.3">
      <c r="R195" s="5"/>
    </row>
    <row r="235" spans="3:3" x14ac:dyDescent="0.3">
      <c r="C235" s="4" t="s">
        <v>52</v>
      </c>
    </row>
  </sheetData>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A39A88-C39F-4F46-9DAE-3C65033D3F60}">
  <dimension ref="A2:AG415"/>
  <sheetViews>
    <sheetView topLeftCell="A268" zoomScale="85" zoomScaleNormal="85" workbookViewId="0">
      <selection activeCell="R278" sqref="R278"/>
    </sheetView>
  </sheetViews>
  <sheetFormatPr defaultRowHeight="14.4" x14ac:dyDescent="0.3"/>
  <cols>
    <col min="4" max="4" width="11.77734375" customWidth="1"/>
    <col min="5" max="5" width="12.44140625" customWidth="1"/>
    <col min="6" max="6" width="12.109375" customWidth="1"/>
    <col min="7" max="7" width="14.109375" customWidth="1"/>
    <col min="8" max="8" width="10.6640625" customWidth="1"/>
    <col min="9" max="9" width="9.44140625" customWidth="1"/>
    <col min="10" max="10" width="16.33203125" customWidth="1"/>
    <col min="11" max="11" width="9.21875" customWidth="1"/>
    <col min="12" max="12" width="8.77734375" customWidth="1"/>
    <col min="13" max="13" width="14.109375" customWidth="1"/>
    <col min="15" max="15" width="11.5546875" customWidth="1"/>
    <col min="16" max="16" width="11.44140625" customWidth="1"/>
    <col min="21" max="21" width="14.5546875" customWidth="1"/>
  </cols>
  <sheetData>
    <row r="2" spans="2:24" ht="15" thickBot="1" x14ac:dyDescent="0.35">
      <c r="B2" s="2" t="s">
        <v>8</v>
      </c>
      <c r="C2" s="3"/>
      <c r="D2" s="3"/>
      <c r="E2" s="3"/>
      <c r="F2" s="3"/>
      <c r="G2" s="3"/>
      <c r="H2" s="3"/>
      <c r="I2" s="3"/>
      <c r="J2" s="3"/>
      <c r="K2" s="3"/>
      <c r="L2" s="3"/>
      <c r="M2" s="3"/>
      <c r="N2" s="3"/>
      <c r="O2" s="3"/>
      <c r="P2" s="3"/>
      <c r="Q2" s="3"/>
      <c r="R2" s="3"/>
      <c r="S2" s="3"/>
      <c r="T2" s="3"/>
      <c r="U2" s="3"/>
      <c r="V2" s="3"/>
      <c r="W2" s="3"/>
      <c r="X2" s="3"/>
    </row>
    <row r="4" spans="2:24" x14ac:dyDescent="0.3">
      <c r="C4" t="s">
        <v>7</v>
      </c>
    </row>
    <row r="5" spans="2:24" x14ac:dyDescent="0.3">
      <c r="C5" t="s">
        <v>9</v>
      </c>
    </row>
    <row r="7" spans="2:24" x14ac:dyDescent="0.3">
      <c r="C7" t="s">
        <v>139</v>
      </c>
    </row>
    <row r="8" spans="2:24" x14ac:dyDescent="0.3">
      <c r="C8" t="s">
        <v>140</v>
      </c>
    </row>
    <row r="9" spans="2:24" x14ac:dyDescent="0.3">
      <c r="C9" t="s">
        <v>141</v>
      </c>
    </row>
    <row r="12" spans="2:24" ht="15" thickBot="1" x14ac:dyDescent="0.35">
      <c r="B12" s="2" t="s">
        <v>6</v>
      </c>
      <c r="C12" s="3"/>
      <c r="D12" s="3"/>
      <c r="E12" s="3"/>
      <c r="F12" s="3"/>
      <c r="G12" s="3"/>
      <c r="H12" s="3"/>
      <c r="I12" s="3"/>
      <c r="J12" s="3"/>
      <c r="K12" s="3"/>
      <c r="L12" s="3"/>
      <c r="M12" s="3"/>
      <c r="N12" s="3"/>
      <c r="O12" s="3"/>
      <c r="P12" s="3"/>
      <c r="Q12" s="3"/>
      <c r="R12" s="3"/>
      <c r="S12" s="3"/>
      <c r="T12" s="3"/>
      <c r="U12" s="3"/>
      <c r="V12" s="3"/>
      <c r="W12" s="3"/>
      <c r="X12" s="3"/>
    </row>
    <row r="14" spans="2:24" x14ac:dyDescent="0.3">
      <c r="C14" t="s">
        <v>10</v>
      </c>
    </row>
    <row r="15" spans="2:24" x14ac:dyDescent="0.3">
      <c r="D15" s="5" t="s">
        <v>132</v>
      </c>
    </row>
    <row r="16" spans="2:24" x14ac:dyDescent="0.3">
      <c r="D16" s="5"/>
    </row>
    <row r="17" spans="3:33" x14ac:dyDescent="0.3">
      <c r="D17" s="5" t="s">
        <v>133</v>
      </c>
    </row>
    <row r="20" spans="3:33" ht="18.600000000000001" thickBot="1" x14ac:dyDescent="0.4">
      <c r="C20" s="8" t="s">
        <v>20</v>
      </c>
      <c r="D20" s="3"/>
      <c r="E20" s="3"/>
      <c r="F20" s="3"/>
      <c r="G20" s="3"/>
      <c r="H20" s="3"/>
      <c r="I20" s="3"/>
      <c r="J20" s="3"/>
      <c r="K20" s="3"/>
      <c r="L20" s="3"/>
      <c r="M20" s="3"/>
      <c r="N20" s="3"/>
      <c r="O20" s="3"/>
      <c r="P20" s="3"/>
      <c r="Q20" s="3"/>
      <c r="R20" s="3"/>
      <c r="S20" s="3"/>
      <c r="T20" s="3"/>
      <c r="U20" s="3"/>
      <c r="V20" s="3"/>
      <c r="W20" s="3"/>
      <c r="X20" s="3"/>
      <c r="Y20" s="3"/>
      <c r="Z20" s="3"/>
      <c r="AA20" s="3"/>
      <c r="AB20" s="3"/>
      <c r="AC20" s="3"/>
      <c r="AD20" s="3"/>
      <c r="AE20" s="3"/>
    </row>
    <row r="21" spans="3:33" x14ac:dyDescent="0.3">
      <c r="C21" s="7"/>
      <c r="D21" s="1" t="s">
        <v>6</v>
      </c>
    </row>
    <row r="22" spans="3:33" x14ac:dyDescent="0.3">
      <c r="C22" s="7"/>
      <c r="E22" s="5" t="s">
        <v>153</v>
      </c>
    </row>
    <row r="23" spans="3:33" x14ac:dyDescent="0.3">
      <c r="C23" s="7"/>
      <c r="E23" s="5" t="s">
        <v>11</v>
      </c>
    </row>
    <row r="24" spans="3:33" x14ac:dyDescent="0.3">
      <c r="C24" s="7"/>
      <c r="R24" s="17"/>
      <c r="S24" s="17"/>
      <c r="T24" s="17"/>
      <c r="U24" s="17"/>
    </row>
    <row r="25" spans="3:33" x14ac:dyDescent="0.3">
      <c r="C25" s="7"/>
      <c r="R25" s="17"/>
      <c r="S25" s="17"/>
      <c r="T25" s="17"/>
      <c r="U25" s="17" t="s">
        <v>129</v>
      </c>
    </row>
    <row r="26" spans="3:33" ht="15.6" x14ac:dyDescent="0.3">
      <c r="C26" s="7"/>
      <c r="D26" s="196" t="s">
        <v>12</v>
      </c>
      <c r="E26" s="196" t="s">
        <v>13</v>
      </c>
      <c r="F26" s="196"/>
      <c r="G26" s="196" t="s">
        <v>14</v>
      </c>
      <c r="H26" s="196"/>
      <c r="I26" s="196"/>
      <c r="J26" s="196"/>
      <c r="K26" s="196"/>
      <c r="L26" s="196"/>
      <c r="M26" s="196"/>
      <c r="N26" s="196"/>
      <c r="O26" s="196"/>
      <c r="P26" s="196"/>
      <c r="Q26" s="205" t="s">
        <v>15</v>
      </c>
      <c r="R26" s="196" t="s">
        <v>16</v>
      </c>
      <c r="S26" s="196"/>
      <c r="T26" s="196"/>
      <c r="U26" s="196" t="s">
        <v>21</v>
      </c>
      <c r="V26" s="196"/>
      <c r="W26" s="196" t="s">
        <v>149</v>
      </c>
      <c r="X26" s="196"/>
      <c r="Y26" s="196" t="s">
        <v>61</v>
      </c>
      <c r="Z26" s="196"/>
      <c r="AA26" s="196" t="s">
        <v>68</v>
      </c>
      <c r="AB26" s="196"/>
    </row>
    <row r="27" spans="3:33" x14ac:dyDescent="0.3">
      <c r="C27" s="7"/>
      <c r="D27" s="196"/>
      <c r="E27" s="196"/>
      <c r="F27" s="196"/>
      <c r="G27" s="196"/>
      <c r="H27" s="196"/>
      <c r="I27" s="196"/>
      <c r="J27" s="196"/>
      <c r="K27" s="196"/>
      <c r="L27" s="196"/>
      <c r="M27" s="196"/>
      <c r="N27" s="196"/>
      <c r="O27" s="196"/>
      <c r="P27" s="196"/>
      <c r="Q27" s="206"/>
      <c r="R27" s="6" t="s">
        <v>17</v>
      </c>
      <c r="S27" s="6" t="s">
        <v>18</v>
      </c>
      <c r="T27" s="6" t="s">
        <v>19</v>
      </c>
      <c r="U27" s="196"/>
      <c r="V27" s="196"/>
      <c r="W27" s="196"/>
      <c r="X27" s="196"/>
      <c r="Y27" s="196"/>
      <c r="Z27" s="196"/>
      <c r="AA27" s="196"/>
      <c r="AB27" s="196"/>
    </row>
    <row r="28" spans="3:33" ht="15" customHeight="1" x14ac:dyDescent="0.3">
      <c r="C28" s="7"/>
      <c r="D28" s="204" t="s">
        <v>40</v>
      </c>
      <c r="E28" s="208" t="s">
        <v>22</v>
      </c>
      <c r="F28" s="208"/>
      <c r="G28" s="215" t="s">
        <v>145</v>
      </c>
      <c r="H28" s="216"/>
      <c r="I28" s="216"/>
      <c r="J28" s="216"/>
      <c r="K28" s="216"/>
      <c r="L28" s="216"/>
      <c r="M28" s="216"/>
      <c r="N28" s="216"/>
      <c r="O28" s="216"/>
      <c r="P28" s="217"/>
      <c r="Q28" s="209">
        <v>10</v>
      </c>
      <c r="R28" s="197" t="s">
        <v>25</v>
      </c>
      <c r="S28" s="212"/>
      <c r="T28" s="198"/>
      <c r="U28" s="207">
        <v>15</v>
      </c>
      <c r="V28" s="207"/>
      <c r="W28" s="197">
        <v>1</v>
      </c>
      <c r="X28" s="198"/>
      <c r="Y28" s="197">
        <v>0</v>
      </c>
      <c r="Z28" s="198"/>
      <c r="AA28" s="197" t="s">
        <v>150</v>
      </c>
      <c r="AB28" s="198"/>
      <c r="AC28" s="17"/>
      <c r="AD28" s="17"/>
      <c r="AF28" s="17"/>
      <c r="AG28" s="17"/>
    </row>
    <row r="29" spans="3:33" ht="15" customHeight="1" x14ac:dyDescent="0.3">
      <c r="C29" s="7"/>
      <c r="D29" s="204"/>
      <c r="E29" s="208"/>
      <c r="F29" s="208"/>
      <c r="G29" s="218"/>
      <c r="H29" s="219"/>
      <c r="I29" s="219"/>
      <c r="J29" s="219"/>
      <c r="K29" s="219"/>
      <c r="L29" s="219"/>
      <c r="M29" s="219"/>
      <c r="N29" s="219"/>
      <c r="O29" s="219"/>
      <c r="P29" s="220"/>
      <c r="Q29" s="210"/>
      <c r="R29" s="199"/>
      <c r="S29" s="213"/>
      <c r="T29" s="200"/>
      <c r="U29" s="207"/>
      <c r="V29" s="207"/>
      <c r="W29" s="199"/>
      <c r="X29" s="200"/>
      <c r="Y29" s="199"/>
      <c r="Z29" s="200"/>
      <c r="AA29" s="199"/>
      <c r="AB29" s="200"/>
      <c r="AC29" s="17"/>
      <c r="AD29" s="17"/>
      <c r="AE29" s="17"/>
      <c r="AF29" s="17"/>
      <c r="AG29" s="17"/>
    </row>
    <row r="30" spans="3:33" ht="15" customHeight="1" x14ac:dyDescent="0.3">
      <c r="C30" s="7"/>
      <c r="D30" s="208"/>
      <c r="E30" s="208"/>
      <c r="F30" s="208"/>
      <c r="G30" s="218"/>
      <c r="H30" s="219"/>
      <c r="I30" s="219"/>
      <c r="J30" s="219"/>
      <c r="K30" s="219"/>
      <c r="L30" s="219"/>
      <c r="M30" s="219"/>
      <c r="N30" s="219"/>
      <c r="O30" s="219"/>
      <c r="P30" s="220"/>
      <c r="Q30" s="210"/>
      <c r="R30" s="199"/>
      <c r="S30" s="213"/>
      <c r="T30" s="200"/>
      <c r="U30" s="207"/>
      <c r="V30" s="207"/>
      <c r="W30" s="199"/>
      <c r="X30" s="200"/>
      <c r="Y30" s="199"/>
      <c r="Z30" s="200"/>
      <c r="AA30" s="199"/>
      <c r="AB30" s="200"/>
      <c r="AC30" s="17"/>
      <c r="AD30" s="17"/>
      <c r="AE30" s="17"/>
      <c r="AF30" s="17"/>
      <c r="AG30" s="17"/>
    </row>
    <row r="31" spans="3:33" ht="15" customHeight="1" x14ac:dyDescent="0.3">
      <c r="C31" s="7"/>
      <c r="D31" s="208"/>
      <c r="E31" s="208"/>
      <c r="F31" s="208"/>
      <c r="G31" s="218"/>
      <c r="H31" s="219"/>
      <c r="I31" s="219"/>
      <c r="J31" s="219"/>
      <c r="K31" s="219"/>
      <c r="L31" s="219"/>
      <c r="M31" s="219"/>
      <c r="N31" s="219"/>
      <c r="O31" s="219"/>
      <c r="P31" s="220"/>
      <c r="Q31" s="210"/>
      <c r="R31" s="199"/>
      <c r="S31" s="213"/>
      <c r="T31" s="200"/>
      <c r="U31" s="207"/>
      <c r="V31" s="207"/>
      <c r="W31" s="199"/>
      <c r="X31" s="200"/>
      <c r="Y31" s="199"/>
      <c r="Z31" s="200"/>
      <c r="AA31" s="199"/>
      <c r="AB31" s="200"/>
      <c r="AC31" s="17"/>
      <c r="AD31" s="17"/>
      <c r="AE31" s="50"/>
      <c r="AF31" s="17"/>
      <c r="AG31" s="17"/>
    </row>
    <row r="32" spans="3:33" ht="15" customHeight="1" x14ac:dyDescent="0.3">
      <c r="C32" s="7"/>
      <c r="D32" s="208"/>
      <c r="E32" s="208"/>
      <c r="F32" s="208"/>
      <c r="G32" s="218"/>
      <c r="H32" s="219"/>
      <c r="I32" s="219"/>
      <c r="J32" s="219"/>
      <c r="K32" s="219"/>
      <c r="L32" s="219"/>
      <c r="M32" s="219"/>
      <c r="N32" s="219"/>
      <c r="O32" s="219"/>
      <c r="P32" s="220"/>
      <c r="Q32" s="210"/>
      <c r="R32" s="199"/>
      <c r="S32" s="213"/>
      <c r="T32" s="200"/>
      <c r="U32" s="207"/>
      <c r="V32" s="207"/>
      <c r="W32" s="199"/>
      <c r="X32" s="200"/>
      <c r="Y32" s="199"/>
      <c r="Z32" s="200"/>
      <c r="AA32" s="199"/>
      <c r="AB32" s="200"/>
      <c r="AC32" s="17"/>
      <c r="AD32" s="17"/>
      <c r="AE32" s="50"/>
      <c r="AF32" s="17"/>
      <c r="AG32" s="17"/>
    </row>
    <row r="33" spans="3:31" ht="15" customHeight="1" x14ac:dyDescent="0.3">
      <c r="C33" s="7"/>
      <c r="D33" s="208"/>
      <c r="E33" s="208"/>
      <c r="F33" s="208"/>
      <c r="G33" s="218"/>
      <c r="H33" s="219"/>
      <c r="I33" s="219"/>
      <c r="J33" s="219"/>
      <c r="K33" s="219"/>
      <c r="L33" s="219"/>
      <c r="M33" s="219"/>
      <c r="N33" s="219"/>
      <c r="O33" s="219"/>
      <c r="P33" s="220"/>
      <c r="Q33" s="210"/>
      <c r="R33" s="199"/>
      <c r="S33" s="213"/>
      <c r="T33" s="200"/>
      <c r="U33" s="207"/>
      <c r="V33" s="207"/>
      <c r="W33" s="199"/>
      <c r="X33" s="200"/>
      <c r="Y33" s="199"/>
      <c r="Z33" s="200"/>
      <c r="AA33" s="199"/>
      <c r="AB33" s="200"/>
      <c r="AE33" s="5"/>
    </row>
    <row r="34" spans="3:31" ht="15" customHeight="1" x14ac:dyDescent="0.3">
      <c r="C34" s="7"/>
      <c r="D34" s="208"/>
      <c r="E34" s="208"/>
      <c r="F34" s="208"/>
      <c r="G34" s="218"/>
      <c r="H34" s="219"/>
      <c r="I34" s="219"/>
      <c r="J34" s="219"/>
      <c r="K34" s="219"/>
      <c r="L34" s="219"/>
      <c r="M34" s="219"/>
      <c r="N34" s="219"/>
      <c r="O34" s="219"/>
      <c r="P34" s="220"/>
      <c r="Q34" s="210"/>
      <c r="R34" s="199"/>
      <c r="S34" s="213"/>
      <c r="T34" s="200"/>
      <c r="U34" s="207"/>
      <c r="V34" s="207"/>
      <c r="W34" s="199"/>
      <c r="X34" s="200"/>
      <c r="Y34" s="199"/>
      <c r="Z34" s="200"/>
      <c r="AA34" s="199"/>
      <c r="AB34" s="200"/>
    </row>
    <row r="35" spans="3:31" ht="15" customHeight="1" x14ac:dyDescent="0.3">
      <c r="C35" s="7"/>
      <c r="D35" s="208"/>
      <c r="E35" s="208"/>
      <c r="F35" s="208"/>
      <c r="G35" s="218"/>
      <c r="H35" s="219"/>
      <c r="I35" s="219"/>
      <c r="J35" s="219"/>
      <c r="K35" s="219"/>
      <c r="L35" s="219"/>
      <c r="M35" s="219"/>
      <c r="N35" s="219"/>
      <c r="O35" s="219"/>
      <c r="P35" s="220"/>
      <c r="Q35" s="210"/>
      <c r="R35" s="199"/>
      <c r="S35" s="213"/>
      <c r="T35" s="200"/>
      <c r="U35" s="207"/>
      <c r="V35" s="207"/>
      <c r="W35" s="199"/>
      <c r="X35" s="200"/>
      <c r="Y35" s="199"/>
      <c r="Z35" s="200"/>
      <c r="AA35" s="199"/>
      <c r="AB35" s="200"/>
    </row>
    <row r="36" spans="3:31" ht="15" customHeight="1" x14ac:dyDescent="0.3">
      <c r="C36" s="7"/>
      <c r="D36" s="208"/>
      <c r="E36" s="208"/>
      <c r="F36" s="208"/>
      <c r="G36" s="218"/>
      <c r="H36" s="219"/>
      <c r="I36" s="219"/>
      <c r="J36" s="219"/>
      <c r="K36" s="219"/>
      <c r="L36" s="219"/>
      <c r="M36" s="219"/>
      <c r="N36" s="219"/>
      <c r="O36" s="219"/>
      <c r="P36" s="220"/>
      <c r="Q36" s="211"/>
      <c r="R36" s="201"/>
      <c r="S36" s="214"/>
      <c r="T36" s="202"/>
      <c r="U36" s="207"/>
      <c r="V36" s="207"/>
      <c r="W36" s="201"/>
      <c r="X36" s="202"/>
      <c r="Y36" s="201"/>
      <c r="Z36" s="202"/>
      <c r="AA36" s="201"/>
      <c r="AB36" s="202"/>
    </row>
    <row r="37" spans="3:31" ht="15" customHeight="1" x14ac:dyDescent="0.3">
      <c r="C37" s="7"/>
      <c r="D37" s="204" t="s">
        <v>41</v>
      </c>
      <c r="E37" s="208" t="s">
        <v>23</v>
      </c>
      <c r="F37" s="208"/>
      <c r="G37" s="218"/>
      <c r="H37" s="219"/>
      <c r="I37" s="219"/>
      <c r="J37" s="219"/>
      <c r="K37" s="219"/>
      <c r="L37" s="219"/>
      <c r="M37" s="219"/>
      <c r="N37" s="219"/>
      <c r="O37" s="219"/>
      <c r="P37" s="220"/>
      <c r="Q37" s="209">
        <v>10</v>
      </c>
      <c r="R37" s="197" t="s">
        <v>26</v>
      </c>
      <c r="S37" s="212"/>
      <c r="T37" s="198"/>
      <c r="U37" s="207">
        <v>15</v>
      </c>
      <c r="V37" s="207"/>
      <c r="W37" s="197">
        <v>10</v>
      </c>
      <c r="X37" s="198"/>
      <c r="Y37" s="197">
        <v>0</v>
      </c>
      <c r="Z37" s="198"/>
      <c r="AA37" s="197" t="s">
        <v>150</v>
      </c>
      <c r="AB37" s="198"/>
    </row>
    <row r="38" spans="3:31" ht="15" customHeight="1" x14ac:dyDescent="0.3">
      <c r="C38" s="7"/>
      <c r="D38" s="204"/>
      <c r="E38" s="208"/>
      <c r="F38" s="208"/>
      <c r="G38" s="218"/>
      <c r="H38" s="219"/>
      <c r="I38" s="219"/>
      <c r="J38" s="219"/>
      <c r="K38" s="219"/>
      <c r="L38" s="219"/>
      <c r="M38" s="219"/>
      <c r="N38" s="219"/>
      <c r="O38" s="219"/>
      <c r="P38" s="220"/>
      <c r="Q38" s="210"/>
      <c r="R38" s="199"/>
      <c r="S38" s="213"/>
      <c r="T38" s="200"/>
      <c r="U38" s="207"/>
      <c r="V38" s="207"/>
      <c r="W38" s="199"/>
      <c r="X38" s="200"/>
      <c r="Y38" s="199"/>
      <c r="Z38" s="200"/>
      <c r="AA38" s="199"/>
      <c r="AB38" s="200"/>
    </row>
    <row r="39" spans="3:31" ht="15" customHeight="1" x14ac:dyDescent="0.3">
      <c r="C39" s="7"/>
      <c r="D39" s="208"/>
      <c r="E39" s="208"/>
      <c r="F39" s="208"/>
      <c r="G39" s="218"/>
      <c r="H39" s="219"/>
      <c r="I39" s="219"/>
      <c r="J39" s="219"/>
      <c r="K39" s="219"/>
      <c r="L39" s="219"/>
      <c r="M39" s="219"/>
      <c r="N39" s="219"/>
      <c r="O39" s="219"/>
      <c r="P39" s="220"/>
      <c r="Q39" s="210"/>
      <c r="R39" s="199"/>
      <c r="S39" s="213"/>
      <c r="T39" s="200"/>
      <c r="U39" s="207"/>
      <c r="V39" s="207"/>
      <c r="W39" s="199"/>
      <c r="X39" s="200"/>
      <c r="Y39" s="199"/>
      <c r="Z39" s="200"/>
      <c r="AA39" s="199"/>
      <c r="AB39" s="200"/>
    </row>
    <row r="40" spans="3:31" ht="15" customHeight="1" x14ac:dyDescent="0.3">
      <c r="C40" s="7"/>
      <c r="D40" s="208"/>
      <c r="E40" s="208"/>
      <c r="F40" s="208"/>
      <c r="G40" s="218"/>
      <c r="H40" s="219"/>
      <c r="I40" s="219"/>
      <c r="J40" s="219"/>
      <c r="K40" s="219"/>
      <c r="L40" s="219"/>
      <c r="M40" s="219"/>
      <c r="N40" s="219"/>
      <c r="O40" s="219"/>
      <c r="P40" s="220"/>
      <c r="Q40" s="210"/>
      <c r="R40" s="199"/>
      <c r="S40" s="213"/>
      <c r="T40" s="200"/>
      <c r="U40" s="207"/>
      <c r="V40" s="207"/>
      <c r="W40" s="199"/>
      <c r="X40" s="200"/>
      <c r="Y40" s="199"/>
      <c r="Z40" s="200"/>
      <c r="AA40" s="199"/>
      <c r="AB40" s="200"/>
    </row>
    <row r="41" spans="3:31" ht="15" customHeight="1" x14ac:dyDescent="0.3">
      <c r="C41" s="7"/>
      <c r="D41" s="208"/>
      <c r="E41" s="208"/>
      <c r="F41" s="208"/>
      <c r="G41" s="218"/>
      <c r="H41" s="219"/>
      <c r="I41" s="219"/>
      <c r="J41" s="219"/>
      <c r="K41" s="219"/>
      <c r="L41" s="219"/>
      <c r="M41" s="219"/>
      <c r="N41" s="219"/>
      <c r="O41" s="219"/>
      <c r="P41" s="220"/>
      <c r="Q41" s="210"/>
      <c r="R41" s="199"/>
      <c r="S41" s="213"/>
      <c r="T41" s="200"/>
      <c r="U41" s="207"/>
      <c r="V41" s="207"/>
      <c r="W41" s="199"/>
      <c r="X41" s="200"/>
      <c r="Y41" s="199"/>
      <c r="Z41" s="200"/>
      <c r="AA41" s="199"/>
      <c r="AB41" s="200"/>
    </row>
    <row r="42" spans="3:31" ht="15" customHeight="1" x14ac:dyDescent="0.3">
      <c r="C42" s="7"/>
      <c r="D42" s="208"/>
      <c r="E42" s="208"/>
      <c r="F42" s="208"/>
      <c r="G42" s="218"/>
      <c r="H42" s="219"/>
      <c r="I42" s="219"/>
      <c r="J42" s="219"/>
      <c r="K42" s="219"/>
      <c r="L42" s="219"/>
      <c r="M42" s="219"/>
      <c r="N42" s="219"/>
      <c r="O42" s="219"/>
      <c r="P42" s="220"/>
      <c r="Q42" s="210"/>
      <c r="R42" s="199"/>
      <c r="S42" s="213"/>
      <c r="T42" s="200"/>
      <c r="U42" s="207"/>
      <c r="V42" s="207"/>
      <c r="W42" s="199"/>
      <c r="X42" s="200"/>
      <c r="Y42" s="199"/>
      <c r="Z42" s="200"/>
      <c r="AA42" s="199"/>
      <c r="AB42" s="200"/>
    </row>
    <row r="43" spans="3:31" ht="15" customHeight="1" x14ac:dyDescent="0.3">
      <c r="C43" s="7"/>
      <c r="D43" s="208"/>
      <c r="E43" s="208"/>
      <c r="F43" s="208"/>
      <c r="G43" s="218"/>
      <c r="H43" s="219"/>
      <c r="I43" s="219"/>
      <c r="J43" s="219"/>
      <c r="K43" s="219"/>
      <c r="L43" s="219"/>
      <c r="M43" s="219"/>
      <c r="N43" s="219"/>
      <c r="O43" s="219"/>
      <c r="P43" s="220"/>
      <c r="Q43" s="210"/>
      <c r="R43" s="199"/>
      <c r="S43" s="213"/>
      <c r="T43" s="200"/>
      <c r="U43" s="207"/>
      <c r="V43" s="207"/>
      <c r="W43" s="199"/>
      <c r="X43" s="200"/>
      <c r="Y43" s="199"/>
      <c r="Z43" s="200"/>
      <c r="AA43" s="199"/>
      <c r="AB43" s="200"/>
    </row>
    <row r="44" spans="3:31" ht="15" customHeight="1" x14ac:dyDescent="0.3">
      <c r="C44" s="7"/>
      <c r="D44" s="208"/>
      <c r="E44" s="208"/>
      <c r="F44" s="208"/>
      <c r="G44" s="218"/>
      <c r="H44" s="219"/>
      <c r="I44" s="219"/>
      <c r="J44" s="219"/>
      <c r="K44" s="219"/>
      <c r="L44" s="219"/>
      <c r="M44" s="219"/>
      <c r="N44" s="219"/>
      <c r="O44" s="219"/>
      <c r="P44" s="220"/>
      <c r="Q44" s="210"/>
      <c r="R44" s="199"/>
      <c r="S44" s="213"/>
      <c r="T44" s="200"/>
      <c r="U44" s="207"/>
      <c r="V44" s="207"/>
      <c r="W44" s="199"/>
      <c r="X44" s="200"/>
      <c r="Y44" s="199"/>
      <c r="Z44" s="200"/>
      <c r="AA44" s="199"/>
      <c r="AB44" s="200"/>
    </row>
    <row r="45" spans="3:31" ht="15" customHeight="1" x14ac:dyDescent="0.3">
      <c r="C45" s="7"/>
      <c r="D45" s="208"/>
      <c r="E45" s="208"/>
      <c r="F45" s="208"/>
      <c r="G45" s="221"/>
      <c r="H45" s="222"/>
      <c r="I45" s="222"/>
      <c r="J45" s="222"/>
      <c r="K45" s="222"/>
      <c r="L45" s="222"/>
      <c r="M45" s="222"/>
      <c r="N45" s="222"/>
      <c r="O45" s="222"/>
      <c r="P45" s="223"/>
      <c r="Q45" s="211"/>
      <c r="R45" s="201"/>
      <c r="S45" s="214"/>
      <c r="T45" s="202"/>
      <c r="U45" s="207"/>
      <c r="V45" s="207"/>
      <c r="W45" s="201"/>
      <c r="X45" s="202"/>
      <c r="Y45" s="201"/>
      <c r="Z45" s="202"/>
      <c r="AA45" s="201"/>
      <c r="AB45" s="202"/>
    </row>
    <row r="46" spans="3:31" x14ac:dyDescent="0.3">
      <c r="C46" s="7"/>
      <c r="AA46" s="14"/>
    </row>
    <row r="47" spans="3:31" x14ac:dyDescent="0.3">
      <c r="C47" s="7"/>
      <c r="AA47" s="14"/>
    </row>
    <row r="48" spans="3:31" x14ac:dyDescent="0.3">
      <c r="C48" s="7"/>
      <c r="D48" s="1" t="s">
        <v>144</v>
      </c>
    </row>
    <row r="49" spans="3:6" x14ac:dyDescent="0.3">
      <c r="C49" s="7"/>
      <c r="E49" t="s">
        <v>161</v>
      </c>
    </row>
    <row r="50" spans="3:6" x14ac:dyDescent="0.3">
      <c r="C50" s="7"/>
      <c r="F50" t="s">
        <v>162</v>
      </c>
    </row>
    <row r="51" spans="3:6" x14ac:dyDescent="0.3">
      <c r="C51" s="7"/>
      <c r="F51" t="s">
        <v>163</v>
      </c>
    </row>
    <row r="52" spans="3:6" x14ac:dyDescent="0.3">
      <c r="C52" s="7"/>
      <c r="F52" t="s">
        <v>135</v>
      </c>
    </row>
    <row r="53" spans="3:6" x14ac:dyDescent="0.3">
      <c r="C53" s="7"/>
      <c r="F53" t="s">
        <v>151</v>
      </c>
    </row>
    <row r="54" spans="3:6" x14ac:dyDescent="0.3">
      <c r="C54" s="7"/>
      <c r="E54" t="s">
        <v>134</v>
      </c>
    </row>
    <row r="55" spans="3:6" x14ac:dyDescent="0.3">
      <c r="C55" s="7"/>
      <c r="F55" t="s">
        <v>137</v>
      </c>
    </row>
    <row r="56" spans="3:6" x14ac:dyDescent="0.3">
      <c r="C56" s="7"/>
    </row>
    <row r="57" spans="3:6" x14ac:dyDescent="0.3">
      <c r="C57" s="7"/>
      <c r="D57" s="1" t="s">
        <v>143</v>
      </c>
    </row>
    <row r="58" spans="3:6" x14ac:dyDescent="0.3">
      <c r="C58" s="7"/>
      <c r="E58" s="5" t="s">
        <v>138</v>
      </c>
    </row>
    <row r="59" spans="3:6" x14ac:dyDescent="0.3">
      <c r="C59" s="7"/>
      <c r="E59" t="s">
        <v>136</v>
      </c>
    </row>
    <row r="60" spans="3:6" x14ac:dyDescent="0.3">
      <c r="C60" s="7"/>
    </row>
    <row r="61" spans="3:6" x14ac:dyDescent="0.3">
      <c r="C61" s="7"/>
      <c r="D61" s="1" t="s">
        <v>146</v>
      </c>
    </row>
    <row r="62" spans="3:6" x14ac:dyDescent="0.3">
      <c r="C62" s="7"/>
      <c r="E62" s="5" t="s">
        <v>142</v>
      </c>
    </row>
    <row r="63" spans="3:6" x14ac:dyDescent="0.3">
      <c r="C63" s="7"/>
      <c r="E63" s="5" t="s">
        <v>152</v>
      </c>
    </row>
    <row r="64" spans="3:6" x14ac:dyDescent="0.3">
      <c r="C64" s="7"/>
      <c r="E64" s="5" t="s">
        <v>147</v>
      </c>
    </row>
    <row r="65" spans="3:26" x14ac:dyDescent="0.3">
      <c r="C65" s="7"/>
      <c r="E65" s="5"/>
      <c r="F65" t="s">
        <v>171</v>
      </c>
    </row>
    <row r="66" spans="3:26" x14ac:dyDescent="0.3">
      <c r="C66" s="7"/>
      <c r="E66" s="5"/>
      <c r="F66" t="s">
        <v>148</v>
      </c>
    </row>
    <row r="67" spans="3:26" x14ac:dyDescent="0.3">
      <c r="C67" s="7"/>
      <c r="E67" s="5"/>
    </row>
    <row r="68" spans="3:26" x14ac:dyDescent="0.3">
      <c r="C68" s="7"/>
      <c r="D68" s="1" t="s">
        <v>173</v>
      </c>
      <c r="E68" s="5"/>
    </row>
    <row r="69" spans="3:26" x14ac:dyDescent="0.3">
      <c r="C69" s="7"/>
      <c r="D69" s="1"/>
      <c r="E69" s="5" t="s">
        <v>174</v>
      </c>
    </row>
    <row r="70" spans="3:26" x14ac:dyDescent="0.3">
      <c r="C70" s="7"/>
      <c r="D70" s="1"/>
      <c r="E70" s="5" t="s">
        <v>175</v>
      </c>
    </row>
    <row r="71" spans="3:26" x14ac:dyDescent="0.3">
      <c r="C71" s="7"/>
      <c r="E71" s="5"/>
    </row>
    <row r="72" spans="3:26" x14ac:dyDescent="0.3">
      <c r="C72" s="7"/>
      <c r="D72" s="1" t="s">
        <v>27</v>
      </c>
    </row>
    <row r="73" spans="3:26" x14ac:dyDescent="0.3">
      <c r="C73" s="7"/>
    </row>
    <row r="74" spans="3:26" ht="15" thickBot="1" x14ac:dyDescent="0.35">
      <c r="C74" s="7"/>
    </row>
    <row r="75" spans="3:26" x14ac:dyDescent="0.3">
      <c r="C75" s="7"/>
      <c r="D75" s="186"/>
      <c r="E75" s="187"/>
      <c r="F75" s="187"/>
      <c r="G75" s="187"/>
      <c r="H75" s="187"/>
      <c r="I75" s="187"/>
      <c r="J75" s="187"/>
      <c r="K75" s="187"/>
      <c r="L75" s="187"/>
      <c r="M75" s="187"/>
      <c r="N75" s="187"/>
      <c r="O75" s="187"/>
      <c r="P75" s="187"/>
      <c r="Q75" s="187"/>
      <c r="R75" s="187"/>
      <c r="S75" s="187"/>
      <c r="T75" s="187"/>
      <c r="U75" s="187"/>
      <c r="V75" s="187"/>
      <c r="W75" s="187"/>
      <c r="X75" s="187"/>
      <c r="Y75" s="187"/>
      <c r="Z75" s="188"/>
    </row>
    <row r="76" spans="3:26" x14ac:dyDescent="0.3">
      <c r="C76" s="7"/>
      <c r="D76" s="189"/>
      <c r="E76" s="190"/>
      <c r="F76" s="190"/>
      <c r="G76" s="190"/>
      <c r="H76" s="190"/>
      <c r="I76" s="190"/>
      <c r="J76" s="190"/>
      <c r="K76" s="190"/>
      <c r="L76" s="190"/>
      <c r="M76" s="190"/>
      <c r="N76" s="190"/>
      <c r="O76" s="190"/>
      <c r="P76" s="190"/>
      <c r="Q76" s="190"/>
      <c r="R76" s="190"/>
      <c r="S76" s="190"/>
      <c r="T76" s="190"/>
      <c r="U76" s="190"/>
      <c r="V76" s="190"/>
      <c r="W76" s="190"/>
      <c r="X76" s="190"/>
      <c r="Y76" s="190"/>
      <c r="Z76" s="191"/>
    </row>
    <row r="77" spans="3:26" x14ac:dyDescent="0.3">
      <c r="C77" s="7"/>
      <c r="D77" s="189"/>
      <c r="E77" s="190"/>
      <c r="F77" s="190"/>
      <c r="G77" s="190"/>
      <c r="H77" s="190"/>
      <c r="I77" s="190"/>
      <c r="J77" s="190"/>
      <c r="K77" s="190"/>
      <c r="L77" s="190"/>
      <c r="M77" s="190"/>
      <c r="N77" s="190"/>
      <c r="O77" s="190"/>
      <c r="P77" s="190"/>
      <c r="Q77" s="190"/>
      <c r="R77" s="190"/>
      <c r="S77" s="190"/>
      <c r="T77" s="190"/>
      <c r="U77" s="190"/>
      <c r="V77" s="190"/>
      <c r="W77" s="190"/>
      <c r="X77" s="190"/>
      <c r="Y77" s="190"/>
      <c r="Z77" s="191"/>
    </row>
    <row r="78" spans="3:26" x14ac:dyDescent="0.3">
      <c r="C78" s="7"/>
      <c r="D78" s="189"/>
      <c r="E78" s="190"/>
      <c r="F78" s="190"/>
      <c r="G78" s="190"/>
      <c r="H78" s="190"/>
      <c r="I78" s="190"/>
      <c r="J78" s="190"/>
      <c r="K78" s="190"/>
      <c r="L78" s="190"/>
      <c r="M78" s="190"/>
      <c r="N78" s="190"/>
      <c r="O78" s="190"/>
      <c r="P78" s="190"/>
      <c r="Q78" s="190"/>
      <c r="R78" s="190"/>
      <c r="S78" s="190"/>
      <c r="T78" s="190"/>
      <c r="U78" s="190"/>
      <c r="V78" s="190"/>
      <c r="W78" s="190"/>
      <c r="X78" s="190"/>
      <c r="Y78" s="190"/>
      <c r="Z78" s="191"/>
    </row>
    <row r="79" spans="3:26" x14ac:dyDescent="0.3">
      <c r="C79" s="7"/>
      <c r="D79" s="189"/>
      <c r="E79" s="190"/>
      <c r="F79" s="190"/>
      <c r="G79" s="190"/>
      <c r="H79" s="190"/>
      <c r="I79" s="190"/>
      <c r="J79" s="190"/>
      <c r="K79" s="190"/>
      <c r="L79" s="190"/>
      <c r="M79" s="190"/>
      <c r="N79" s="190"/>
      <c r="O79" s="190"/>
      <c r="P79" s="190"/>
      <c r="Q79" s="190"/>
      <c r="R79" s="190"/>
      <c r="S79" s="190"/>
      <c r="T79" s="190"/>
      <c r="U79" s="190"/>
      <c r="V79" s="190"/>
      <c r="W79" s="190"/>
      <c r="X79" s="190"/>
      <c r="Y79" s="190"/>
      <c r="Z79" s="191"/>
    </row>
    <row r="80" spans="3:26" x14ac:dyDescent="0.3">
      <c r="C80" s="7"/>
      <c r="D80" s="189"/>
      <c r="E80" s="190"/>
      <c r="F80" s="190"/>
      <c r="G80" s="190"/>
      <c r="H80" s="190"/>
      <c r="I80" s="190"/>
      <c r="J80" s="190"/>
      <c r="K80" s="190"/>
      <c r="L80" s="190"/>
      <c r="M80" s="190"/>
      <c r="N80" s="190"/>
      <c r="O80" s="190"/>
      <c r="P80" s="190"/>
      <c r="Q80" s="190"/>
      <c r="R80" s="190"/>
      <c r="S80" s="190"/>
      <c r="T80" s="190"/>
      <c r="U80" s="190"/>
      <c r="V80" s="190"/>
      <c r="W80" s="190"/>
      <c r="X80" s="190"/>
      <c r="Y80" s="190"/>
      <c r="Z80" s="191"/>
    </row>
    <row r="81" spans="3:26" x14ac:dyDescent="0.3">
      <c r="C81" s="7"/>
      <c r="D81" s="189"/>
      <c r="E81" s="190"/>
      <c r="F81" s="190"/>
      <c r="G81" s="190"/>
      <c r="H81" s="190"/>
      <c r="I81" s="190"/>
      <c r="J81" s="190"/>
      <c r="K81" s="190"/>
      <c r="L81" s="190"/>
      <c r="M81" s="190"/>
      <c r="N81" s="190"/>
      <c r="O81" s="190"/>
      <c r="P81" s="190"/>
      <c r="Q81" s="190"/>
      <c r="R81" s="190"/>
      <c r="S81" s="190"/>
      <c r="T81" s="190"/>
      <c r="U81" s="190"/>
      <c r="V81" s="190"/>
      <c r="W81" s="190"/>
      <c r="X81" s="190"/>
      <c r="Y81" s="190"/>
      <c r="Z81" s="191"/>
    </row>
    <row r="82" spans="3:26" x14ac:dyDescent="0.3">
      <c r="C82" s="7"/>
      <c r="D82" s="189"/>
      <c r="E82" s="190"/>
      <c r="F82" s="190"/>
      <c r="G82" s="190"/>
      <c r="H82" s="190"/>
      <c r="I82" s="190"/>
      <c r="J82" s="190"/>
      <c r="K82" s="190"/>
      <c r="L82" s="190"/>
      <c r="M82" s="190"/>
      <c r="N82" s="190"/>
      <c r="O82" s="190"/>
      <c r="P82" s="190"/>
      <c r="Q82" s="190"/>
      <c r="R82" s="190"/>
      <c r="S82" s="190"/>
      <c r="T82" s="190"/>
      <c r="U82" s="190"/>
      <c r="V82" s="190"/>
      <c r="W82" s="190"/>
      <c r="X82" s="190"/>
      <c r="Y82" s="190"/>
      <c r="Z82" s="191"/>
    </row>
    <row r="83" spans="3:26" x14ac:dyDescent="0.3">
      <c r="C83" s="7"/>
      <c r="D83" s="189"/>
      <c r="E83" s="190"/>
      <c r="F83" s="190"/>
      <c r="G83" s="190"/>
      <c r="H83" s="190"/>
      <c r="I83" s="190"/>
      <c r="J83" s="190"/>
      <c r="K83" s="190"/>
      <c r="L83" s="190"/>
      <c r="M83" s="190"/>
      <c r="N83" s="190"/>
      <c r="O83" s="190"/>
      <c r="P83" s="190"/>
      <c r="Q83" s="190"/>
      <c r="R83" s="190"/>
      <c r="S83" s="190"/>
      <c r="T83" s="190"/>
      <c r="U83" s="190"/>
      <c r="V83" s="190"/>
      <c r="W83" s="190"/>
      <c r="X83" s="190"/>
      <c r="Y83" s="190"/>
      <c r="Z83" s="191"/>
    </row>
    <row r="84" spans="3:26" x14ac:dyDescent="0.3">
      <c r="C84" s="7"/>
      <c r="D84" s="189"/>
      <c r="E84" s="190"/>
      <c r="F84" s="190"/>
      <c r="G84" s="190"/>
      <c r="H84" s="190"/>
      <c r="I84" s="190"/>
      <c r="J84" s="190"/>
      <c r="K84" s="190"/>
      <c r="L84" s="190"/>
      <c r="M84" s="190"/>
      <c r="N84" s="190"/>
      <c r="O84" s="190"/>
      <c r="P84" s="190"/>
      <c r="Q84" s="190"/>
      <c r="R84" s="190"/>
      <c r="S84" s="190"/>
      <c r="T84" s="190"/>
      <c r="U84" s="190"/>
      <c r="V84" s="190"/>
      <c r="W84" s="190"/>
      <c r="X84" s="190"/>
      <c r="Y84" s="190"/>
      <c r="Z84" s="191"/>
    </row>
    <row r="85" spans="3:26" x14ac:dyDescent="0.3">
      <c r="C85" s="7"/>
      <c r="D85" s="189"/>
      <c r="E85" s="190"/>
      <c r="F85" s="190"/>
      <c r="G85" s="190"/>
      <c r="H85" s="190"/>
      <c r="I85" s="190"/>
      <c r="J85" s="190"/>
      <c r="K85" s="190"/>
      <c r="L85" s="190"/>
      <c r="M85" s="190"/>
      <c r="N85" s="190"/>
      <c r="O85" s="190"/>
      <c r="P85" s="190"/>
      <c r="Q85" s="190"/>
      <c r="R85" s="190"/>
      <c r="S85" s="190"/>
      <c r="T85" s="190"/>
      <c r="U85" s="190"/>
      <c r="V85" s="190"/>
      <c r="W85" s="190"/>
      <c r="X85" s="190"/>
      <c r="Y85" s="190"/>
      <c r="Z85" s="191"/>
    </row>
    <row r="86" spans="3:26" x14ac:dyDescent="0.3">
      <c r="C86" s="7"/>
      <c r="D86" s="189"/>
      <c r="E86" s="190"/>
      <c r="F86" s="190"/>
      <c r="G86" s="190"/>
      <c r="H86" s="190"/>
      <c r="I86" s="190"/>
      <c r="J86" s="190"/>
      <c r="K86" s="190"/>
      <c r="L86" s="190"/>
      <c r="M86" s="190"/>
      <c r="N86" s="190"/>
      <c r="O86" s="190"/>
      <c r="P86" s="190"/>
      <c r="Q86" s="190"/>
      <c r="R86" s="190"/>
      <c r="S86" s="190"/>
      <c r="T86" s="190"/>
      <c r="U86" s="190"/>
      <c r="V86" s="190"/>
      <c r="W86" s="190"/>
      <c r="X86" s="190"/>
      <c r="Y86" s="190"/>
      <c r="Z86" s="191"/>
    </row>
    <row r="87" spans="3:26" x14ac:dyDescent="0.3">
      <c r="C87" s="7"/>
      <c r="D87" s="189"/>
      <c r="E87" s="190"/>
      <c r="F87" s="190"/>
      <c r="G87" s="190"/>
      <c r="H87" s="190"/>
      <c r="I87" s="190"/>
      <c r="J87" s="190"/>
      <c r="K87" s="190"/>
      <c r="L87" s="190"/>
      <c r="M87" s="190"/>
      <c r="N87" s="190"/>
      <c r="O87" s="190"/>
      <c r="P87" s="190"/>
      <c r="Q87" s="190"/>
      <c r="R87" s="190"/>
      <c r="S87" s="190"/>
      <c r="T87" s="190"/>
      <c r="U87" s="190"/>
      <c r="V87" s="190"/>
      <c r="W87" s="190"/>
      <c r="X87" s="190"/>
      <c r="Y87" s="190"/>
      <c r="Z87" s="191"/>
    </row>
    <row r="88" spans="3:26" x14ac:dyDescent="0.3">
      <c r="C88" s="7"/>
      <c r="D88" s="189"/>
      <c r="E88" s="190"/>
      <c r="F88" s="190"/>
      <c r="G88" s="190"/>
      <c r="H88" s="190"/>
      <c r="I88" s="190"/>
      <c r="J88" s="190"/>
      <c r="K88" s="190"/>
      <c r="L88" s="190"/>
      <c r="M88" s="190"/>
      <c r="N88" s="190"/>
      <c r="O88" s="190"/>
      <c r="P88" s="190"/>
      <c r="Q88" s="190"/>
      <c r="R88" s="190"/>
      <c r="S88" s="190"/>
      <c r="T88" s="190"/>
      <c r="U88" s="190"/>
      <c r="V88" s="190"/>
      <c r="W88" s="190"/>
      <c r="X88" s="190"/>
      <c r="Y88" s="190"/>
      <c r="Z88" s="191"/>
    </row>
    <row r="89" spans="3:26" ht="15" thickBot="1" x14ac:dyDescent="0.35">
      <c r="C89" s="7"/>
      <c r="D89" s="192"/>
      <c r="E89" s="193"/>
      <c r="F89" s="193"/>
      <c r="G89" s="193"/>
      <c r="H89" s="193"/>
      <c r="I89" s="193"/>
      <c r="J89" s="193"/>
      <c r="K89" s="193"/>
      <c r="L89" s="193"/>
      <c r="M89" s="193"/>
      <c r="N89" s="193"/>
      <c r="O89" s="193"/>
      <c r="P89" s="193"/>
      <c r="Q89" s="193"/>
      <c r="R89" s="193"/>
      <c r="S89" s="193"/>
      <c r="T89" s="193"/>
      <c r="U89" s="193"/>
      <c r="V89" s="193"/>
      <c r="W89" s="193"/>
      <c r="X89" s="193"/>
      <c r="Y89" s="193"/>
      <c r="Z89" s="194"/>
    </row>
    <row r="90" spans="3:26" x14ac:dyDescent="0.3">
      <c r="C90" s="7"/>
    </row>
    <row r="91" spans="3:26" x14ac:dyDescent="0.3">
      <c r="C91" s="7"/>
    </row>
    <row r="92" spans="3:26" x14ac:dyDescent="0.3">
      <c r="C92" s="7"/>
    </row>
    <row r="93" spans="3:26" x14ac:dyDescent="0.3">
      <c r="C93" s="7"/>
      <c r="E93" s="4" t="s">
        <v>43</v>
      </c>
    </row>
    <row r="94" spans="3:26" x14ac:dyDescent="0.3">
      <c r="C94" s="7"/>
      <c r="F94" t="s">
        <v>28</v>
      </c>
    </row>
    <row r="95" spans="3:26" x14ac:dyDescent="0.3">
      <c r="C95" s="7"/>
      <c r="G95" s="5" t="s">
        <v>29</v>
      </c>
    </row>
    <row r="96" spans="3:26" x14ac:dyDescent="0.3">
      <c r="C96" s="7"/>
      <c r="G96" s="5" t="s">
        <v>30</v>
      </c>
    </row>
    <row r="97" spans="3:32" x14ac:dyDescent="0.3">
      <c r="C97" s="7"/>
    </row>
    <row r="98" spans="3:32" x14ac:dyDescent="0.3">
      <c r="C98" s="7"/>
      <c r="G98" s="5" t="s">
        <v>31</v>
      </c>
    </row>
    <row r="99" spans="3:32" x14ac:dyDescent="0.3">
      <c r="C99" s="7"/>
      <c r="G99" s="5" t="s">
        <v>32</v>
      </c>
    </row>
    <row r="100" spans="3:32" x14ac:dyDescent="0.3">
      <c r="C100" s="7"/>
    </row>
    <row r="101" spans="3:32" x14ac:dyDescent="0.3">
      <c r="C101" s="7"/>
      <c r="E101" s="4" t="s">
        <v>33</v>
      </c>
    </row>
    <row r="102" spans="3:32" x14ac:dyDescent="0.3">
      <c r="C102" s="7"/>
      <c r="F102" t="s">
        <v>34</v>
      </c>
    </row>
    <row r="103" spans="3:32" x14ac:dyDescent="0.3">
      <c r="C103" s="7"/>
      <c r="F103" t="s">
        <v>35</v>
      </c>
    </row>
    <row r="104" spans="3:32" x14ac:dyDescent="0.3">
      <c r="C104" s="7"/>
      <c r="F104" t="s">
        <v>36</v>
      </c>
    </row>
    <row r="105" spans="3:32" x14ac:dyDescent="0.3">
      <c r="C105" s="7"/>
    </row>
    <row r="106" spans="3:32" ht="15" thickBot="1" x14ac:dyDescent="0.35">
      <c r="C106" s="9"/>
      <c r="D106" s="3"/>
      <c r="E106" s="3"/>
      <c r="F106" s="3"/>
      <c r="G106" s="3"/>
      <c r="H106" s="3"/>
      <c r="I106" s="3"/>
      <c r="J106" s="3"/>
      <c r="K106" s="3"/>
      <c r="L106" s="3"/>
      <c r="M106" s="3"/>
      <c r="N106" s="3"/>
      <c r="O106" s="3"/>
      <c r="P106" s="3"/>
      <c r="Q106" s="3"/>
      <c r="R106" s="3"/>
      <c r="S106" s="3"/>
      <c r="T106" s="3"/>
      <c r="U106" s="3"/>
      <c r="V106" s="3"/>
      <c r="W106" s="3"/>
      <c r="X106" s="3"/>
      <c r="Y106" s="3"/>
      <c r="Z106" s="3"/>
      <c r="AA106" s="3"/>
      <c r="AB106" s="3"/>
      <c r="AC106" s="3"/>
      <c r="AD106" s="3"/>
      <c r="AE106" s="3"/>
      <c r="AF106" s="3"/>
    </row>
    <row r="111" spans="3:32" ht="18.600000000000001" thickBot="1" x14ac:dyDescent="0.4">
      <c r="C111" s="8" t="s">
        <v>37</v>
      </c>
      <c r="D111" s="3"/>
      <c r="E111" s="3"/>
      <c r="F111" s="3"/>
      <c r="G111" s="3"/>
      <c r="H111" s="3"/>
      <c r="I111" s="3"/>
      <c r="J111" s="3"/>
      <c r="K111" s="3"/>
      <c r="L111" s="3"/>
      <c r="M111" s="3"/>
      <c r="N111" s="3"/>
      <c r="O111" s="3"/>
      <c r="P111" s="3"/>
      <c r="Q111" s="3"/>
      <c r="R111" s="3"/>
      <c r="S111" s="3"/>
      <c r="T111" s="3"/>
      <c r="U111" s="3"/>
      <c r="V111" s="3"/>
      <c r="W111" s="3"/>
      <c r="X111" s="3"/>
      <c r="Y111" s="3"/>
      <c r="Z111" s="3"/>
      <c r="AA111" s="3"/>
      <c r="AB111" s="3"/>
      <c r="AC111" s="3"/>
      <c r="AD111" s="3"/>
      <c r="AE111" s="3"/>
      <c r="AF111" s="3"/>
    </row>
    <row r="112" spans="3:32" x14ac:dyDescent="0.3">
      <c r="C112" s="7"/>
    </row>
    <row r="113" spans="3:28" x14ac:dyDescent="0.3">
      <c r="C113" s="7"/>
      <c r="D113" s="1" t="s">
        <v>6</v>
      </c>
    </row>
    <row r="114" spans="3:28" x14ac:dyDescent="0.3">
      <c r="C114" s="7"/>
      <c r="E114" s="5" t="s">
        <v>156</v>
      </c>
    </row>
    <row r="115" spans="3:28" x14ac:dyDescent="0.3">
      <c r="C115" s="7"/>
      <c r="E115" s="5" t="s">
        <v>157</v>
      </c>
    </row>
    <row r="116" spans="3:28" x14ac:dyDescent="0.3">
      <c r="C116" s="7"/>
      <c r="E116" s="5" t="s">
        <v>38</v>
      </c>
    </row>
    <row r="117" spans="3:28" x14ac:dyDescent="0.3">
      <c r="C117" s="7"/>
      <c r="E117" s="5" t="s">
        <v>158</v>
      </c>
    </row>
    <row r="118" spans="3:28" x14ac:dyDescent="0.3">
      <c r="C118" s="7"/>
      <c r="E118" s="11" t="s">
        <v>159</v>
      </c>
    </row>
    <row r="119" spans="3:28" x14ac:dyDescent="0.3">
      <c r="C119" s="7"/>
    </row>
    <row r="120" spans="3:28" ht="15.6" x14ac:dyDescent="0.3">
      <c r="C120" s="7"/>
      <c r="D120" s="196" t="s">
        <v>12</v>
      </c>
      <c r="E120" s="196" t="s">
        <v>13</v>
      </c>
      <c r="F120" s="196"/>
      <c r="G120" s="196" t="s">
        <v>14</v>
      </c>
      <c r="H120" s="196"/>
      <c r="I120" s="196"/>
      <c r="J120" s="196"/>
      <c r="K120" s="196"/>
      <c r="L120" s="196"/>
      <c r="M120" s="196"/>
      <c r="N120" s="196"/>
      <c r="O120" s="196"/>
      <c r="P120" s="196"/>
      <c r="Q120" s="205" t="s">
        <v>15</v>
      </c>
      <c r="R120" s="196" t="s">
        <v>16</v>
      </c>
      <c r="S120" s="196"/>
      <c r="T120" s="196"/>
      <c r="U120" s="196" t="s">
        <v>21</v>
      </c>
      <c r="V120" s="196"/>
      <c r="W120" s="196" t="s">
        <v>149</v>
      </c>
      <c r="X120" s="196"/>
      <c r="Y120" s="196" t="s">
        <v>61</v>
      </c>
      <c r="Z120" s="196"/>
      <c r="AA120" s="196" t="s">
        <v>68</v>
      </c>
      <c r="AB120" s="196"/>
    </row>
    <row r="121" spans="3:28" x14ac:dyDescent="0.3">
      <c r="C121" s="7"/>
      <c r="D121" s="196"/>
      <c r="E121" s="196"/>
      <c r="F121" s="196"/>
      <c r="G121" s="196"/>
      <c r="H121" s="196"/>
      <c r="I121" s="196"/>
      <c r="J121" s="196"/>
      <c r="K121" s="196"/>
      <c r="L121" s="196"/>
      <c r="M121" s="196"/>
      <c r="N121" s="196"/>
      <c r="O121" s="196"/>
      <c r="P121" s="196"/>
      <c r="Q121" s="206"/>
      <c r="R121" s="6" t="s">
        <v>17</v>
      </c>
      <c r="S121" s="6" t="s">
        <v>18</v>
      </c>
      <c r="T121" s="6" t="s">
        <v>19</v>
      </c>
      <c r="U121" s="196"/>
      <c r="V121" s="196"/>
      <c r="W121" s="196"/>
      <c r="X121" s="196"/>
      <c r="Y121" s="196"/>
      <c r="Z121" s="196"/>
      <c r="AA121" s="196"/>
      <c r="AB121" s="196"/>
    </row>
    <row r="122" spans="3:28" x14ac:dyDescent="0.3">
      <c r="C122" s="7"/>
      <c r="D122" s="204" t="s">
        <v>42</v>
      </c>
      <c r="E122" s="208" t="s">
        <v>37</v>
      </c>
      <c r="F122" s="208"/>
      <c r="G122" s="224" t="s">
        <v>60</v>
      </c>
      <c r="H122" s="224"/>
      <c r="I122" s="224"/>
      <c r="J122" s="224"/>
      <c r="K122" s="224"/>
      <c r="L122" s="224"/>
      <c r="M122" s="224"/>
      <c r="N122" s="224"/>
      <c r="O122" s="224"/>
      <c r="P122" s="224"/>
      <c r="Q122" s="209">
        <v>100</v>
      </c>
      <c r="R122" s="197" t="s">
        <v>130</v>
      </c>
      <c r="S122" s="212"/>
      <c r="T122" s="198"/>
      <c r="U122" s="207" t="s">
        <v>39</v>
      </c>
      <c r="V122" s="207"/>
      <c r="W122" s="204" t="s">
        <v>24</v>
      </c>
      <c r="X122" s="204"/>
      <c r="Y122" s="204" t="s">
        <v>62</v>
      </c>
      <c r="Z122" s="204"/>
      <c r="AA122" s="203" t="s">
        <v>69</v>
      </c>
      <c r="AB122" s="198"/>
    </row>
    <row r="123" spans="3:28" x14ac:dyDescent="0.3">
      <c r="C123" s="7"/>
      <c r="D123" s="204"/>
      <c r="E123" s="208"/>
      <c r="F123" s="208"/>
      <c r="G123" s="224"/>
      <c r="H123" s="224"/>
      <c r="I123" s="224"/>
      <c r="J123" s="224"/>
      <c r="K123" s="224"/>
      <c r="L123" s="224"/>
      <c r="M123" s="224"/>
      <c r="N123" s="224"/>
      <c r="O123" s="224"/>
      <c r="P123" s="224"/>
      <c r="Q123" s="210"/>
      <c r="R123" s="199"/>
      <c r="S123" s="213"/>
      <c r="T123" s="200"/>
      <c r="U123" s="207"/>
      <c r="V123" s="207"/>
      <c r="W123" s="204"/>
      <c r="X123" s="204"/>
      <c r="Y123" s="204"/>
      <c r="Z123" s="204"/>
      <c r="AA123" s="199"/>
      <c r="AB123" s="200"/>
    </row>
    <row r="124" spans="3:28" x14ac:dyDescent="0.3">
      <c r="C124" s="7"/>
      <c r="D124" s="208"/>
      <c r="E124" s="208"/>
      <c r="F124" s="208"/>
      <c r="G124" s="224"/>
      <c r="H124" s="224"/>
      <c r="I124" s="224"/>
      <c r="J124" s="224"/>
      <c r="K124" s="224"/>
      <c r="L124" s="224"/>
      <c r="M124" s="224"/>
      <c r="N124" s="224"/>
      <c r="O124" s="224"/>
      <c r="P124" s="224"/>
      <c r="Q124" s="210"/>
      <c r="R124" s="199"/>
      <c r="S124" s="213"/>
      <c r="T124" s="200"/>
      <c r="U124" s="207"/>
      <c r="V124" s="207"/>
      <c r="W124" s="204"/>
      <c r="X124" s="204"/>
      <c r="Y124" s="204"/>
      <c r="Z124" s="204"/>
      <c r="AA124" s="199"/>
      <c r="AB124" s="200"/>
    </row>
    <row r="125" spans="3:28" x14ac:dyDescent="0.3">
      <c r="C125" s="7"/>
      <c r="D125" s="208"/>
      <c r="E125" s="208"/>
      <c r="F125" s="208"/>
      <c r="G125" s="224"/>
      <c r="H125" s="224"/>
      <c r="I125" s="224"/>
      <c r="J125" s="224"/>
      <c r="K125" s="224"/>
      <c r="L125" s="224"/>
      <c r="M125" s="224"/>
      <c r="N125" s="224"/>
      <c r="O125" s="224"/>
      <c r="P125" s="224"/>
      <c r="Q125" s="210"/>
      <c r="R125" s="199"/>
      <c r="S125" s="213"/>
      <c r="T125" s="200"/>
      <c r="U125" s="207"/>
      <c r="V125" s="207"/>
      <c r="W125" s="204"/>
      <c r="X125" s="204"/>
      <c r="Y125" s="204"/>
      <c r="Z125" s="204"/>
      <c r="AA125" s="199"/>
      <c r="AB125" s="200"/>
    </row>
    <row r="126" spans="3:28" x14ac:dyDescent="0.3">
      <c r="C126" s="7"/>
      <c r="D126" s="208"/>
      <c r="E126" s="208"/>
      <c r="F126" s="208"/>
      <c r="G126" s="224"/>
      <c r="H126" s="224"/>
      <c r="I126" s="224"/>
      <c r="J126" s="224"/>
      <c r="K126" s="224"/>
      <c r="L126" s="224"/>
      <c r="M126" s="224"/>
      <c r="N126" s="224"/>
      <c r="O126" s="224"/>
      <c r="P126" s="224"/>
      <c r="Q126" s="210"/>
      <c r="R126" s="199"/>
      <c r="S126" s="213"/>
      <c r="T126" s="200"/>
      <c r="U126" s="207"/>
      <c r="V126" s="207"/>
      <c r="W126" s="204"/>
      <c r="X126" s="204"/>
      <c r="Y126" s="204"/>
      <c r="Z126" s="204"/>
      <c r="AA126" s="199"/>
      <c r="AB126" s="200"/>
    </row>
    <row r="127" spans="3:28" x14ac:dyDescent="0.3">
      <c r="C127" s="7"/>
      <c r="D127" s="208"/>
      <c r="E127" s="208"/>
      <c r="F127" s="208"/>
      <c r="G127" s="224"/>
      <c r="H127" s="224"/>
      <c r="I127" s="224"/>
      <c r="J127" s="224"/>
      <c r="K127" s="224"/>
      <c r="L127" s="224"/>
      <c r="M127" s="224"/>
      <c r="N127" s="224"/>
      <c r="O127" s="224"/>
      <c r="P127" s="224"/>
      <c r="Q127" s="210"/>
      <c r="R127" s="199"/>
      <c r="S127" s="213"/>
      <c r="T127" s="200"/>
      <c r="U127" s="207"/>
      <c r="V127" s="207"/>
      <c r="W127" s="204"/>
      <c r="X127" s="204"/>
      <c r="Y127" s="204"/>
      <c r="Z127" s="204"/>
      <c r="AA127" s="199"/>
      <c r="AB127" s="200"/>
    </row>
    <row r="128" spans="3:28" x14ac:dyDescent="0.3">
      <c r="C128" s="7"/>
      <c r="D128" s="208"/>
      <c r="E128" s="208"/>
      <c r="F128" s="208"/>
      <c r="G128" s="224"/>
      <c r="H128" s="224"/>
      <c r="I128" s="224"/>
      <c r="J128" s="224"/>
      <c r="K128" s="224"/>
      <c r="L128" s="224"/>
      <c r="M128" s="224"/>
      <c r="N128" s="224"/>
      <c r="O128" s="224"/>
      <c r="P128" s="224"/>
      <c r="Q128" s="210"/>
      <c r="R128" s="199"/>
      <c r="S128" s="213"/>
      <c r="T128" s="200"/>
      <c r="U128" s="207"/>
      <c r="V128" s="207"/>
      <c r="W128" s="204"/>
      <c r="X128" s="204"/>
      <c r="Y128" s="204"/>
      <c r="Z128" s="204"/>
      <c r="AA128" s="199"/>
      <c r="AB128" s="200"/>
    </row>
    <row r="129" spans="3:28" x14ac:dyDescent="0.3">
      <c r="C129" s="7"/>
      <c r="D129" s="208"/>
      <c r="E129" s="208"/>
      <c r="F129" s="208"/>
      <c r="G129" s="224"/>
      <c r="H129" s="224"/>
      <c r="I129" s="224"/>
      <c r="J129" s="224"/>
      <c r="K129" s="224"/>
      <c r="L129" s="224"/>
      <c r="M129" s="224"/>
      <c r="N129" s="224"/>
      <c r="O129" s="224"/>
      <c r="P129" s="224"/>
      <c r="Q129" s="210"/>
      <c r="R129" s="199"/>
      <c r="S129" s="213"/>
      <c r="T129" s="200"/>
      <c r="U129" s="207"/>
      <c r="V129" s="207"/>
      <c r="W129" s="204"/>
      <c r="X129" s="204"/>
      <c r="Y129" s="204"/>
      <c r="Z129" s="204"/>
      <c r="AA129" s="199"/>
      <c r="AB129" s="200"/>
    </row>
    <row r="130" spans="3:28" x14ac:dyDescent="0.3">
      <c r="C130" s="7"/>
      <c r="D130" s="208"/>
      <c r="E130" s="208"/>
      <c r="F130" s="208"/>
      <c r="G130" s="224"/>
      <c r="H130" s="224"/>
      <c r="I130" s="224"/>
      <c r="J130" s="224"/>
      <c r="K130" s="224"/>
      <c r="L130" s="224"/>
      <c r="M130" s="224"/>
      <c r="N130" s="224"/>
      <c r="O130" s="224"/>
      <c r="P130" s="224"/>
      <c r="Q130" s="211"/>
      <c r="R130" s="201"/>
      <c r="S130" s="214"/>
      <c r="T130" s="202"/>
      <c r="U130" s="207"/>
      <c r="V130" s="207"/>
      <c r="W130" s="204"/>
      <c r="X130" s="204"/>
      <c r="Y130" s="204"/>
      <c r="Z130" s="204"/>
      <c r="AA130" s="201"/>
      <c r="AB130" s="202"/>
    </row>
    <row r="131" spans="3:28" x14ac:dyDescent="0.3">
      <c r="C131" s="7"/>
      <c r="G131" s="17" t="s">
        <v>131</v>
      </c>
    </row>
    <row r="132" spans="3:28" x14ac:dyDescent="0.3">
      <c r="C132" s="7"/>
    </row>
    <row r="133" spans="3:28" x14ac:dyDescent="0.3">
      <c r="C133" s="7"/>
      <c r="D133" s="1" t="s">
        <v>160</v>
      </c>
    </row>
    <row r="134" spans="3:28" x14ac:dyDescent="0.3">
      <c r="C134" s="7"/>
      <c r="E134" t="s">
        <v>164</v>
      </c>
    </row>
    <row r="135" spans="3:28" x14ac:dyDescent="0.3">
      <c r="C135" s="7"/>
      <c r="F135" t="s">
        <v>135</v>
      </c>
    </row>
    <row r="136" spans="3:28" x14ac:dyDescent="0.3">
      <c r="C136" s="7"/>
      <c r="F136" t="s">
        <v>151</v>
      </c>
    </row>
    <row r="137" spans="3:28" x14ac:dyDescent="0.3">
      <c r="C137" s="7"/>
      <c r="E137" t="s">
        <v>165</v>
      </c>
    </row>
    <row r="138" spans="3:28" x14ac:dyDescent="0.3">
      <c r="C138" s="7"/>
    </row>
    <row r="139" spans="3:28" x14ac:dyDescent="0.3">
      <c r="C139" s="7"/>
      <c r="E139" t="s">
        <v>166</v>
      </c>
      <c r="M139" s="10"/>
    </row>
    <row r="140" spans="3:28" x14ac:dyDescent="0.3">
      <c r="C140" s="7"/>
    </row>
    <row r="141" spans="3:28" x14ac:dyDescent="0.3">
      <c r="C141" s="7"/>
      <c r="D141" s="1" t="s">
        <v>167</v>
      </c>
    </row>
    <row r="142" spans="3:28" x14ac:dyDescent="0.3">
      <c r="C142" s="7"/>
      <c r="E142" s="5" t="s">
        <v>176</v>
      </c>
    </row>
    <row r="143" spans="3:28" x14ac:dyDescent="0.3">
      <c r="C143" s="7"/>
      <c r="E143" s="5"/>
      <c r="F143" t="s">
        <v>177</v>
      </c>
    </row>
    <row r="144" spans="3:28" x14ac:dyDescent="0.3">
      <c r="C144" s="7"/>
      <c r="E144" s="5"/>
    </row>
    <row r="145" spans="3:6" x14ac:dyDescent="0.3">
      <c r="C145" s="7"/>
      <c r="E145" t="s">
        <v>178</v>
      </c>
    </row>
    <row r="146" spans="3:6" x14ac:dyDescent="0.3">
      <c r="C146" s="7"/>
      <c r="E146" s="5"/>
    </row>
    <row r="147" spans="3:6" x14ac:dyDescent="0.3">
      <c r="C147" s="7"/>
      <c r="D147" s="1" t="s">
        <v>181</v>
      </c>
      <c r="E147" s="5"/>
    </row>
    <row r="148" spans="3:6" x14ac:dyDescent="0.3">
      <c r="C148" s="7"/>
      <c r="E148" t="s">
        <v>179</v>
      </c>
    </row>
    <row r="149" spans="3:6" x14ac:dyDescent="0.3">
      <c r="C149" s="7"/>
      <c r="F149" t="s">
        <v>182</v>
      </c>
    </row>
    <row r="150" spans="3:6" x14ac:dyDescent="0.3">
      <c r="C150" s="7"/>
    </row>
    <row r="151" spans="3:6" x14ac:dyDescent="0.3">
      <c r="C151" s="7"/>
      <c r="D151" s="1" t="s">
        <v>168</v>
      </c>
    </row>
    <row r="152" spans="3:6" x14ac:dyDescent="0.3">
      <c r="C152" s="7"/>
      <c r="E152" s="5" t="s">
        <v>169</v>
      </c>
    </row>
    <row r="153" spans="3:6" x14ac:dyDescent="0.3">
      <c r="C153" s="7"/>
      <c r="E153" s="5" t="s">
        <v>152</v>
      </c>
    </row>
    <row r="154" spans="3:6" x14ac:dyDescent="0.3">
      <c r="C154" s="7"/>
      <c r="E154" s="5" t="s">
        <v>172</v>
      </c>
    </row>
    <row r="155" spans="3:6" x14ac:dyDescent="0.3">
      <c r="C155" s="7"/>
      <c r="F155" s="50" t="s">
        <v>170</v>
      </c>
    </row>
    <row r="156" spans="3:6" x14ac:dyDescent="0.3">
      <c r="C156" s="7"/>
      <c r="F156" s="50"/>
    </row>
    <row r="157" spans="3:6" x14ac:dyDescent="0.3">
      <c r="C157" s="7"/>
      <c r="D157" s="1" t="s">
        <v>173</v>
      </c>
      <c r="E157" s="5"/>
    </row>
    <row r="158" spans="3:6" x14ac:dyDescent="0.3">
      <c r="C158" s="7"/>
      <c r="D158" s="1"/>
      <c r="E158" s="5" t="s">
        <v>180</v>
      </c>
    </row>
    <row r="159" spans="3:6" x14ac:dyDescent="0.3">
      <c r="C159" s="7"/>
      <c r="D159" s="1"/>
      <c r="E159" s="5" t="s">
        <v>175</v>
      </c>
    </row>
    <row r="160" spans="3:6" x14ac:dyDescent="0.3">
      <c r="C160" s="7"/>
      <c r="F160" s="50"/>
    </row>
    <row r="161" spans="3:6" x14ac:dyDescent="0.3">
      <c r="C161" s="7"/>
      <c r="D161" s="1" t="s">
        <v>27</v>
      </c>
      <c r="F161" s="50"/>
    </row>
    <row r="162" spans="3:6" x14ac:dyDescent="0.3">
      <c r="C162" s="7"/>
      <c r="F162" s="50"/>
    </row>
    <row r="163" spans="3:6" x14ac:dyDescent="0.3">
      <c r="C163" s="7"/>
      <c r="F163" s="50"/>
    </row>
    <row r="164" spans="3:6" x14ac:dyDescent="0.3">
      <c r="C164" s="7"/>
      <c r="F164" s="50"/>
    </row>
    <row r="165" spans="3:6" x14ac:dyDescent="0.3">
      <c r="C165" s="7"/>
      <c r="F165" s="50"/>
    </row>
    <row r="166" spans="3:6" x14ac:dyDescent="0.3">
      <c r="C166" s="7"/>
      <c r="F166" s="50"/>
    </row>
    <row r="167" spans="3:6" x14ac:dyDescent="0.3">
      <c r="C167" s="7"/>
      <c r="F167" s="50"/>
    </row>
    <row r="168" spans="3:6" x14ac:dyDescent="0.3">
      <c r="C168" s="7"/>
      <c r="F168" s="50"/>
    </row>
    <row r="169" spans="3:6" x14ac:dyDescent="0.3">
      <c r="C169" s="7"/>
      <c r="F169" s="50"/>
    </row>
    <row r="170" spans="3:6" x14ac:dyDescent="0.3">
      <c r="C170" s="7"/>
      <c r="F170" s="50"/>
    </row>
    <row r="171" spans="3:6" x14ac:dyDescent="0.3">
      <c r="C171" s="7"/>
      <c r="F171" s="50"/>
    </row>
    <row r="172" spans="3:6" x14ac:dyDescent="0.3">
      <c r="C172" s="7"/>
      <c r="F172" s="50"/>
    </row>
    <row r="173" spans="3:6" x14ac:dyDescent="0.3">
      <c r="C173" s="7"/>
      <c r="F173" s="50"/>
    </row>
    <row r="174" spans="3:6" x14ac:dyDescent="0.3">
      <c r="C174" s="7"/>
      <c r="F174" s="50"/>
    </row>
    <row r="175" spans="3:6" x14ac:dyDescent="0.3">
      <c r="C175" s="7"/>
      <c r="F175" s="50"/>
    </row>
    <row r="176" spans="3:6" x14ac:dyDescent="0.3">
      <c r="C176" s="7"/>
      <c r="F176" s="50"/>
    </row>
    <row r="177" spans="3:32" x14ac:dyDescent="0.3">
      <c r="C177" s="7"/>
      <c r="F177" s="50"/>
    </row>
    <row r="178" spans="3:32" x14ac:dyDescent="0.3">
      <c r="C178" s="7"/>
      <c r="F178" s="50"/>
    </row>
    <row r="179" spans="3:32" x14ac:dyDescent="0.3">
      <c r="C179" s="7"/>
      <c r="F179" s="50"/>
    </row>
    <row r="180" spans="3:32" x14ac:dyDescent="0.3">
      <c r="C180" s="7"/>
    </row>
    <row r="181" spans="3:32" x14ac:dyDescent="0.3">
      <c r="C181" s="7"/>
      <c r="E181" s="4" t="s">
        <v>43</v>
      </c>
    </row>
    <row r="182" spans="3:32" x14ac:dyDescent="0.3">
      <c r="C182" s="7"/>
      <c r="F182" s="5" t="s">
        <v>44</v>
      </c>
    </row>
    <row r="183" spans="3:32" x14ac:dyDescent="0.3">
      <c r="C183" s="7"/>
      <c r="F183" s="5" t="s">
        <v>45</v>
      </c>
    </row>
    <row r="184" spans="3:32" x14ac:dyDescent="0.3">
      <c r="C184" s="7"/>
      <c r="F184" s="5" t="s">
        <v>46</v>
      </c>
    </row>
    <row r="185" spans="3:32" x14ac:dyDescent="0.3">
      <c r="C185" s="7"/>
      <c r="F185" s="11" t="s">
        <v>47</v>
      </c>
    </row>
    <row r="186" spans="3:32" x14ac:dyDescent="0.3">
      <c r="C186" s="7"/>
    </row>
    <row r="187" spans="3:32" x14ac:dyDescent="0.3">
      <c r="C187" s="7"/>
      <c r="E187" s="4" t="s">
        <v>33</v>
      </c>
    </row>
    <row r="188" spans="3:32" x14ac:dyDescent="0.3">
      <c r="C188" s="7"/>
      <c r="F188" t="s">
        <v>49</v>
      </c>
    </row>
    <row r="189" spans="3:32" x14ac:dyDescent="0.3">
      <c r="C189" s="7"/>
      <c r="F189" t="s">
        <v>50</v>
      </c>
    </row>
    <row r="190" spans="3:32" x14ac:dyDescent="0.3">
      <c r="C190" s="7"/>
      <c r="F190" t="s">
        <v>51</v>
      </c>
    </row>
    <row r="191" spans="3:32" x14ac:dyDescent="0.3">
      <c r="C191" s="7"/>
    </row>
    <row r="192" spans="3:32" ht="15" thickBot="1" x14ac:dyDescent="0.35">
      <c r="C192" s="9"/>
      <c r="D192" s="3"/>
      <c r="E192" s="3"/>
      <c r="F192" s="3"/>
      <c r="G192" s="3"/>
      <c r="H192" s="3"/>
      <c r="I192" s="3"/>
      <c r="J192" s="3"/>
      <c r="K192" s="3"/>
      <c r="L192" s="3"/>
      <c r="M192" s="3"/>
      <c r="N192" s="3"/>
      <c r="O192" s="3"/>
      <c r="P192" s="3"/>
      <c r="Q192" s="3"/>
      <c r="R192" s="3"/>
      <c r="S192" s="3"/>
      <c r="T192" s="3"/>
      <c r="U192" s="3"/>
      <c r="V192" s="3"/>
      <c r="W192" s="3"/>
      <c r="X192" s="3"/>
      <c r="Y192" s="3"/>
      <c r="Z192" s="3"/>
      <c r="AA192" s="3"/>
      <c r="AB192" s="3"/>
      <c r="AC192" s="3"/>
      <c r="AD192" s="3"/>
      <c r="AE192" s="3"/>
      <c r="AF192" s="3"/>
    </row>
    <row r="195" spans="2:32" ht="15" thickBot="1" x14ac:dyDescent="0.35">
      <c r="B195" s="2" t="s">
        <v>59</v>
      </c>
      <c r="C195" s="3"/>
      <c r="D195" s="3"/>
      <c r="E195" s="3"/>
      <c r="F195" s="3"/>
      <c r="G195" s="3"/>
      <c r="H195" s="3"/>
      <c r="I195" s="3"/>
      <c r="J195" s="3"/>
      <c r="K195" s="3"/>
      <c r="L195" s="3"/>
      <c r="M195" s="3"/>
      <c r="N195" s="3"/>
      <c r="O195" s="3"/>
      <c r="P195" s="3"/>
      <c r="Q195" s="3"/>
      <c r="R195" s="3"/>
      <c r="S195" s="3"/>
      <c r="T195" s="3"/>
      <c r="U195" s="3"/>
      <c r="V195" s="3"/>
      <c r="W195" s="3"/>
      <c r="X195" s="3"/>
      <c r="Y195" s="3"/>
      <c r="Z195" s="3"/>
      <c r="AA195" s="3"/>
      <c r="AB195" s="3"/>
      <c r="AC195" s="3"/>
      <c r="AD195" s="3"/>
      <c r="AE195" s="3"/>
      <c r="AF195" s="3"/>
    </row>
    <row r="197" spans="2:32" x14ac:dyDescent="0.3">
      <c r="D197" s="1" t="s">
        <v>6</v>
      </c>
    </row>
    <row r="198" spans="2:32" x14ac:dyDescent="0.3">
      <c r="E198" s="5" t="s">
        <v>154</v>
      </c>
    </row>
    <row r="199" spans="2:32" x14ac:dyDescent="0.3">
      <c r="E199" s="5" t="s">
        <v>63</v>
      </c>
    </row>
    <row r="200" spans="2:32" x14ac:dyDescent="0.3">
      <c r="E200" s="5" t="s">
        <v>64</v>
      </c>
    </row>
    <row r="203" spans="2:32" x14ac:dyDescent="0.3">
      <c r="D203" s="1" t="s">
        <v>48</v>
      </c>
    </row>
    <row r="204" spans="2:32" x14ac:dyDescent="0.3">
      <c r="E204" t="s">
        <v>65</v>
      </c>
    </row>
    <row r="205" spans="2:32" x14ac:dyDescent="0.3">
      <c r="E205" t="s">
        <v>66</v>
      </c>
    </row>
    <row r="208" spans="2:32" x14ac:dyDescent="0.3">
      <c r="D208" s="1" t="s">
        <v>67</v>
      </c>
    </row>
    <row r="210" spans="4:25" x14ac:dyDescent="0.3">
      <c r="E210" s="195" t="s">
        <v>183</v>
      </c>
      <c r="F210" s="195"/>
      <c r="G210" s="195"/>
      <c r="H210" s="13" t="s">
        <v>155</v>
      </c>
    </row>
    <row r="211" spans="4:25" x14ac:dyDescent="0.3">
      <c r="E211" s="51"/>
      <c r="F211" s="51"/>
      <c r="G211" s="51"/>
      <c r="H211" s="51"/>
      <c r="I211" s="51"/>
      <c r="J211" s="51"/>
    </row>
    <row r="212" spans="4:25" x14ac:dyDescent="0.3">
      <c r="D212" s="1" t="s">
        <v>173</v>
      </c>
    </row>
    <row r="213" spans="4:25" x14ac:dyDescent="0.3">
      <c r="E213" t="s">
        <v>184</v>
      </c>
    </row>
    <row r="215" spans="4:25" x14ac:dyDescent="0.3">
      <c r="D215" s="1" t="s">
        <v>70</v>
      </c>
    </row>
    <row r="217" spans="4:25" ht="15" thickBot="1" x14ac:dyDescent="0.35"/>
    <row r="218" spans="4:25" x14ac:dyDescent="0.3">
      <c r="D218" s="186"/>
      <c r="E218" s="187"/>
      <c r="F218" s="187"/>
      <c r="G218" s="187"/>
      <c r="H218" s="187"/>
      <c r="I218" s="187"/>
      <c r="J218" s="187"/>
      <c r="K218" s="187"/>
      <c r="L218" s="187"/>
      <c r="M218" s="187"/>
      <c r="N218" s="187"/>
      <c r="O218" s="187"/>
      <c r="P218" s="187"/>
      <c r="Q218" s="187"/>
      <c r="R218" s="187"/>
      <c r="S218" s="187"/>
      <c r="T218" s="187"/>
      <c r="U218" s="187"/>
      <c r="V218" s="187"/>
      <c r="W218" s="187"/>
      <c r="X218" s="187"/>
      <c r="Y218" s="188"/>
    </row>
    <row r="219" spans="4:25" x14ac:dyDescent="0.3">
      <c r="D219" s="189"/>
      <c r="E219" s="190"/>
      <c r="F219" s="190"/>
      <c r="G219" s="190"/>
      <c r="H219" s="190"/>
      <c r="I219" s="190"/>
      <c r="J219" s="190"/>
      <c r="K219" s="190"/>
      <c r="L219" s="190"/>
      <c r="M219" s="190"/>
      <c r="N219" s="190"/>
      <c r="O219" s="190"/>
      <c r="P219" s="190"/>
      <c r="Q219" s="190"/>
      <c r="R219" s="190"/>
      <c r="S219" s="190"/>
      <c r="T219" s="190"/>
      <c r="U219" s="190"/>
      <c r="V219" s="190"/>
      <c r="W219" s="190"/>
      <c r="X219" s="190"/>
      <c r="Y219" s="191"/>
    </row>
    <row r="220" spans="4:25" x14ac:dyDescent="0.3">
      <c r="D220" s="189"/>
      <c r="E220" s="190"/>
      <c r="F220" s="190"/>
      <c r="G220" s="190"/>
      <c r="H220" s="190"/>
      <c r="I220" s="190"/>
      <c r="J220" s="190"/>
      <c r="K220" s="190"/>
      <c r="L220" s="190"/>
      <c r="M220" s="190"/>
      <c r="N220" s="190"/>
      <c r="O220" s="190"/>
      <c r="P220" s="190"/>
      <c r="Q220" s="190"/>
      <c r="R220" s="190"/>
      <c r="S220" s="190"/>
      <c r="T220" s="190"/>
      <c r="U220" s="190"/>
      <c r="V220" s="190"/>
      <c r="W220" s="190"/>
      <c r="X220" s="190"/>
      <c r="Y220" s="191"/>
    </row>
    <row r="221" spans="4:25" x14ac:dyDescent="0.3">
      <c r="D221" s="189"/>
      <c r="E221" s="190"/>
      <c r="F221" s="190"/>
      <c r="G221" s="190"/>
      <c r="H221" s="190"/>
      <c r="I221" s="190"/>
      <c r="J221" s="190"/>
      <c r="K221" s="190"/>
      <c r="L221" s="190"/>
      <c r="M221" s="190"/>
      <c r="N221" s="190"/>
      <c r="O221" s="190"/>
      <c r="P221" s="190"/>
      <c r="Q221" s="190"/>
      <c r="R221" s="190"/>
      <c r="S221" s="190"/>
      <c r="T221" s="190"/>
      <c r="U221" s="190"/>
      <c r="V221" s="190"/>
      <c r="W221" s="190"/>
      <c r="X221" s="190"/>
      <c r="Y221" s="191"/>
    </row>
    <row r="222" spans="4:25" x14ac:dyDescent="0.3">
      <c r="D222" s="189"/>
      <c r="E222" s="190"/>
      <c r="F222" s="190"/>
      <c r="G222" s="190"/>
      <c r="H222" s="190"/>
      <c r="I222" s="190"/>
      <c r="J222" s="190"/>
      <c r="K222" s="190"/>
      <c r="L222" s="190"/>
      <c r="M222" s="190"/>
      <c r="N222" s="190"/>
      <c r="O222" s="190"/>
      <c r="P222" s="190"/>
      <c r="Q222" s="190"/>
      <c r="R222" s="190"/>
      <c r="S222" s="190"/>
      <c r="T222" s="190"/>
      <c r="U222" s="190"/>
      <c r="V222" s="190"/>
      <c r="W222" s="190"/>
      <c r="X222" s="190"/>
      <c r="Y222" s="191"/>
    </row>
    <row r="223" spans="4:25" x14ac:dyDescent="0.3">
      <c r="D223" s="189"/>
      <c r="E223" s="190"/>
      <c r="F223" s="190"/>
      <c r="G223" s="190"/>
      <c r="H223" s="190"/>
      <c r="I223" s="190"/>
      <c r="J223" s="190"/>
      <c r="K223" s="190"/>
      <c r="L223" s="190"/>
      <c r="M223" s="190"/>
      <c r="N223" s="190"/>
      <c r="O223" s="190"/>
      <c r="P223" s="190"/>
      <c r="Q223" s="190"/>
      <c r="R223" s="190"/>
      <c r="S223" s="190"/>
      <c r="T223" s="190"/>
      <c r="U223" s="190"/>
      <c r="V223" s="190"/>
      <c r="W223" s="190"/>
      <c r="X223" s="190"/>
      <c r="Y223" s="191"/>
    </row>
    <row r="224" spans="4:25" x14ac:dyDescent="0.3">
      <c r="D224" s="189"/>
      <c r="E224" s="190"/>
      <c r="F224" s="190"/>
      <c r="G224" s="190"/>
      <c r="H224" s="190"/>
      <c r="I224" s="190"/>
      <c r="J224" s="190"/>
      <c r="K224" s="190"/>
      <c r="L224" s="190"/>
      <c r="M224" s="190"/>
      <c r="N224" s="190"/>
      <c r="O224" s="190"/>
      <c r="P224" s="190"/>
      <c r="Q224" s="190"/>
      <c r="R224" s="190"/>
      <c r="S224" s="190"/>
      <c r="T224" s="190"/>
      <c r="U224" s="190"/>
      <c r="V224" s="190"/>
      <c r="W224" s="190"/>
      <c r="X224" s="190"/>
      <c r="Y224" s="191"/>
    </row>
    <row r="225" spans="4:25" x14ac:dyDescent="0.3">
      <c r="D225" s="189"/>
      <c r="E225" s="190"/>
      <c r="F225" s="190"/>
      <c r="G225" s="190"/>
      <c r="H225" s="190"/>
      <c r="I225" s="190"/>
      <c r="J225" s="190"/>
      <c r="K225" s="190"/>
      <c r="L225" s="190"/>
      <c r="M225" s="190"/>
      <c r="N225" s="190"/>
      <c r="O225" s="190"/>
      <c r="P225" s="190"/>
      <c r="Q225" s="190"/>
      <c r="R225" s="190"/>
      <c r="S225" s="190"/>
      <c r="T225" s="190"/>
      <c r="U225" s="190"/>
      <c r="V225" s="190"/>
      <c r="W225" s="190"/>
      <c r="X225" s="190"/>
      <c r="Y225" s="191"/>
    </row>
    <row r="226" spans="4:25" x14ac:dyDescent="0.3">
      <c r="D226" s="189"/>
      <c r="E226" s="190"/>
      <c r="F226" s="190"/>
      <c r="G226" s="190"/>
      <c r="H226" s="190"/>
      <c r="I226" s="190"/>
      <c r="J226" s="190"/>
      <c r="K226" s="190"/>
      <c r="L226" s="190"/>
      <c r="M226" s="190"/>
      <c r="N226" s="190"/>
      <c r="O226" s="190"/>
      <c r="P226" s="190"/>
      <c r="Q226" s="190"/>
      <c r="R226" s="190"/>
      <c r="S226" s="190"/>
      <c r="T226" s="190"/>
      <c r="U226" s="190"/>
      <c r="V226" s="190"/>
      <c r="W226" s="190"/>
      <c r="X226" s="190"/>
      <c r="Y226" s="191"/>
    </row>
    <row r="227" spans="4:25" x14ac:dyDescent="0.3">
      <c r="D227" s="189"/>
      <c r="E227" s="190"/>
      <c r="F227" s="190"/>
      <c r="G227" s="190"/>
      <c r="H227" s="190"/>
      <c r="I227" s="190"/>
      <c r="J227" s="190"/>
      <c r="K227" s="190"/>
      <c r="L227" s="190"/>
      <c r="M227" s="190"/>
      <c r="N227" s="190"/>
      <c r="O227" s="190"/>
      <c r="P227" s="190"/>
      <c r="Q227" s="190"/>
      <c r="R227" s="190"/>
      <c r="S227" s="190"/>
      <c r="T227" s="190"/>
      <c r="U227" s="190"/>
      <c r="V227" s="190"/>
      <c r="W227" s="190"/>
      <c r="X227" s="190"/>
      <c r="Y227" s="191"/>
    </row>
    <row r="228" spans="4:25" x14ac:dyDescent="0.3">
      <c r="D228" s="189"/>
      <c r="E228" s="190"/>
      <c r="F228" s="190"/>
      <c r="G228" s="190"/>
      <c r="H228" s="190"/>
      <c r="I228" s="190"/>
      <c r="J228" s="190"/>
      <c r="K228" s="190"/>
      <c r="L228" s="190"/>
      <c r="M228" s="190"/>
      <c r="N228" s="190"/>
      <c r="O228" s="190"/>
      <c r="P228" s="190"/>
      <c r="Q228" s="190"/>
      <c r="R228" s="190"/>
      <c r="S228" s="190"/>
      <c r="T228" s="190"/>
      <c r="U228" s="190"/>
      <c r="V228" s="190"/>
      <c r="W228" s="190"/>
      <c r="X228" s="190"/>
      <c r="Y228" s="191"/>
    </row>
    <row r="229" spans="4:25" x14ac:dyDescent="0.3">
      <c r="D229" s="189"/>
      <c r="E229" s="190"/>
      <c r="F229" s="190"/>
      <c r="G229" s="190"/>
      <c r="H229" s="190"/>
      <c r="I229" s="190"/>
      <c r="J229" s="190"/>
      <c r="K229" s="190"/>
      <c r="L229" s="190"/>
      <c r="M229" s="190"/>
      <c r="N229" s="190"/>
      <c r="O229" s="190"/>
      <c r="P229" s="190"/>
      <c r="Q229" s="190"/>
      <c r="R229" s="190"/>
      <c r="S229" s="190"/>
      <c r="T229" s="190"/>
      <c r="U229" s="190"/>
      <c r="V229" s="190"/>
      <c r="W229" s="190"/>
      <c r="X229" s="190"/>
      <c r="Y229" s="191"/>
    </row>
    <row r="230" spans="4:25" x14ac:dyDescent="0.3">
      <c r="D230" s="189"/>
      <c r="E230" s="190"/>
      <c r="F230" s="190"/>
      <c r="G230" s="190"/>
      <c r="H230" s="190"/>
      <c r="I230" s="190"/>
      <c r="J230" s="190"/>
      <c r="K230" s="190"/>
      <c r="L230" s="190"/>
      <c r="M230" s="190"/>
      <c r="N230" s="190"/>
      <c r="O230" s="190"/>
      <c r="P230" s="190"/>
      <c r="Q230" s="190"/>
      <c r="R230" s="190"/>
      <c r="S230" s="190"/>
      <c r="T230" s="190"/>
      <c r="U230" s="190"/>
      <c r="V230" s="190"/>
      <c r="W230" s="190"/>
      <c r="X230" s="190"/>
      <c r="Y230" s="191"/>
    </row>
    <row r="231" spans="4:25" x14ac:dyDescent="0.3">
      <c r="D231" s="189"/>
      <c r="E231" s="190"/>
      <c r="F231" s="190"/>
      <c r="G231" s="190"/>
      <c r="H231" s="190"/>
      <c r="I231" s="190"/>
      <c r="J231" s="190"/>
      <c r="K231" s="190"/>
      <c r="L231" s="190"/>
      <c r="M231" s="190"/>
      <c r="N231" s="190"/>
      <c r="O231" s="190"/>
      <c r="P231" s="190"/>
      <c r="Q231" s="190"/>
      <c r="R231" s="190"/>
      <c r="S231" s="190"/>
      <c r="T231" s="190"/>
      <c r="U231" s="190"/>
      <c r="V231" s="190"/>
      <c r="W231" s="190"/>
      <c r="X231" s="190"/>
      <c r="Y231" s="191"/>
    </row>
    <row r="232" spans="4:25" ht="15" thickBot="1" x14ac:dyDescent="0.35">
      <c r="D232" s="192"/>
      <c r="E232" s="193"/>
      <c r="F232" s="193"/>
      <c r="G232" s="193"/>
      <c r="H232" s="193"/>
      <c r="I232" s="193"/>
      <c r="J232" s="193"/>
      <c r="K232" s="193"/>
      <c r="L232" s="193"/>
      <c r="M232" s="193"/>
      <c r="N232" s="193"/>
      <c r="O232" s="193"/>
      <c r="P232" s="193"/>
      <c r="Q232" s="193"/>
      <c r="R232" s="193"/>
      <c r="S232" s="193"/>
      <c r="T232" s="193"/>
      <c r="U232" s="193"/>
      <c r="V232" s="193"/>
      <c r="W232" s="193"/>
      <c r="X232" s="193"/>
      <c r="Y232" s="194"/>
    </row>
    <row r="236" spans="4:25" x14ac:dyDescent="0.3">
      <c r="D236" s="1" t="s">
        <v>71</v>
      </c>
    </row>
    <row r="237" spans="4:25" x14ac:dyDescent="0.3">
      <c r="E237" t="s">
        <v>72</v>
      </c>
    </row>
    <row r="238" spans="4:25" x14ac:dyDescent="0.3">
      <c r="F238" s="5" t="s">
        <v>73</v>
      </c>
    </row>
    <row r="240" spans="4:25" x14ac:dyDescent="0.3">
      <c r="E240" t="s">
        <v>74</v>
      </c>
    </row>
    <row r="241" spans="2:32" x14ac:dyDescent="0.3">
      <c r="E241" t="s">
        <v>75</v>
      </c>
    </row>
    <row r="246" spans="2:32" ht="15" thickBot="1" x14ac:dyDescent="0.35">
      <c r="B246" s="2" t="s">
        <v>52</v>
      </c>
      <c r="C246" s="3"/>
      <c r="D246" s="3"/>
      <c r="E246" s="3"/>
      <c r="F246" s="3"/>
      <c r="G246" s="3"/>
      <c r="H246" s="3"/>
      <c r="I246" s="3"/>
      <c r="J246" s="3"/>
      <c r="K246" s="3"/>
      <c r="L246" s="3"/>
      <c r="M246" s="3"/>
      <c r="N246" s="3"/>
      <c r="O246" s="3"/>
      <c r="P246" s="3"/>
      <c r="Q246" s="3"/>
      <c r="R246" s="3"/>
      <c r="S246" s="3"/>
      <c r="T246" s="3"/>
      <c r="U246" s="3"/>
      <c r="V246" s="3"/>
      <c r="W246" s="3"/>
      <c r="X246" s="3"/>
      <c r="Y246" s="3"/>
      <c r="Z246" s="3"/>
      <c r="AA246" s="3"/>
      <c r="AB246" s="3"/>
      <c r="AC246" s="3"/>
      <c r="AD246" s="3"/>
      <c r="AE246" s="3"/>
      <c r="AF246" s="3"/>
    </row>
    <row r="249" spans="2:32" x14ac:dyDescent="0.3">
      <c r="D249" t="s">
        <v>186</v>
      </c>
    </row>
    <row r="253" spans="2:32" x14ac:dyDescent="0.3">
      <c r="E253" s="18" t="s">
        <v>77</v>
      </c>
      <c r="F253" s="4"/>
      <c r="G253" s="4"/>
      <c r="H253" s="4"/>
      <c r="I253" s="4"/>
    </row>
    <row r="255" spans="2:32" ht="18" x14ac:dyDescent="0.4">
      <c r="F255" s="22" t="s">
        <v>188</v>
      </c>
      <c r="G255" s="19"/>
      <c r="H255" s="19"/>
      <c r="I255" s="19"/>
      <c r="J255" s="19"/>
      <c r="K255" s="19"/>
      <c r="L255" s="19"/>
      <c r="M255" s="21"/>
    </row>
    <row r="257" spans="5:13" x14ac:dyDescent="0.3">
      <c r="G257" t="s">
        <v>187</v>
      </c>
    </row>
    <row r="258" spans="5:13" x14ac:dyDescent="0.3">
      <c r="G258" t="s">
        <v>189</v>
      </c>
    </row>
    <row r="259" spans="5:13" x14ac:dyDescent="0.3">
      <c r="H259" t="s">
        <v>191</v>
      </c>
    </row>
    <row r="260" spans="5:13" x14ac:dyDescent="0.3">
      <c r="G260" t="s">
        <v>190</v>
      </c>
    </row>
    <row r="262" spans="5:13" x14ac:dyDescent="0.3">
      <c r="E262" s="18" t="s">
        <v>78</v>
      </c>
    </row>
    <row r="264" spans="5:13" ht="18" x14ac:dyDescent="0.4">
      <c r="F264" s="22" t="s">
        <v>201</v>
      </c>
      <c r="G264" s="19"/>
      <c r="H264" s="19"/>
      <c r="I264" s="19"/>
      <c r="J264" s="20"/>
      <c r="K264" s="20"/>
      <c r="L264" s="21"/>
    </row>
    <row r="267" spans="5:13" ht="15.6" x14ac:dyDescent="0.35">
      <c r="G267" t="s">
        <v>202</v>
      </c>
    </row>
    <row r="269" spans="5:13" x14ac:dyDescent="0.3">
      <c r="G269" t="s">
        <v>222</v>
      </c>
    </row>
    <row r="271" spans="5:13" x14ac:dyDescent="0.3">
      <c r="H271" s="18" t="s">
        <v>227</v>
      </c>
    </row>
    <row r="272" spans="5:13" ht="15.6" x14ac:dyDescent="0.35">
      <c r="H272" s="57" t="s">
        <v>221</v>
      </c>
      <c r="I272" s="57" t="s">
        <v>204</v>
      </c>
      <c r="J272" s="57" t="s">
        <v>205</v>
      </c>
      <c r="K272" s="57" t="s">
        <v>214</v>
      </c>
      <c r="L272" s="57" t="s">
        <v>215</v>
      </c>
      <c r="M272" s="57" t="s">
        <v>203</v>
      </c>
    </row>
    <row r="273" spans="8:13" x14ac:dyDescent="0.3">
      <c r="H273" s="52">
        <v>1</v>
      </c>
      <c r="I273" s="52">
        <v>1</v>
      </c>
      <c r="J273" s="52">
        <v>1</v>
      </c>
      <c r="K273" s="52">
        <v>1</v>
      </c>
      <c r="L273" s="52">
        <v>1</v>
      </c>
      <c r="M273" s="56"/>
    </row>
    <row r="274" spans="8:13" x14ac:dyDescent="0.3">
      <c r="H274" s="52">
        <v>2</v>
      </c>
      <c r="I274" s="52">
        <v>2</v>
      </c>
      <c r="J274" s="52">
        <v>1</v>
      </c>
      <c r="K274" s="52">
        <v>1</v>
      </c>
      <c r="L274" s="52">
        <v>1</v>
      </c>
      <c r="M274" s="56"/>
    </row>
    <row r="275" spans="8:13" x14ac:dyDescent="0.3">
      <c r="H275" s="52">
        <v>3</v>
      </c>
      <c r="I275" s="52">
        <v>3</v>
      </c>
      <c r="J275" s="52">
        <v>1</v>
      </c>
      <c r="K275" s="52">
        <v>1</v>
      </c>
      <c r="L275" s="52">
        <v>1</v>
      </c>
      <c r="M275" s="56"/>
    </row>
    <row r="276" spans="8:13" x14ac:dyDescent="0.3">
      <c r="H276" s="52">
        <v>4</v>
      </c>
      <c r="I276" s="52">
        <v>4</v>
      </c>
      <c r="J276" s="52">
        <v>1</v>
      </c>
      <c r="K276" s="52">
        <v>1</v>
      </c>
      <c r="L276" s="52">
        <v>1</v>
      </c>
      <c r="M276" s="56"/>
    </row>
    <row r="277" spans="8:13" x14ac:dyDescent="0.3">
      <c r="H277" s="52">
        <v>5</v>
      </c>
      <c r="I277" s="52" t="s">
        <v>224</v>
      </c>
      <c r="J277" s="52" t="s">
        <v>226</v>
      </c>
      <c r="K277" s="52">
        <v>1</v>
      </c>
      <c r="L277" s="52">
        <v>2</v>
      </c>
      <c r="M277" s="56"/>
    </row>
    <row r="278" spans="8:13" x14ac:dyDescent="0.3">
      <c r="H278" s="52">
        <v>6</v>
      </c>
      <c r="I278" s="52" t="s">
        <v>225</v>
      </c>
      <c r="J278" s="52" t="s">
        <v>226</v>
      </c>
      <c r="K278" s="52">
        <v>1</v>
      </c>
      <c r="L278" s="52">
        <v>2</v>
      </c>
      <c r="M278" s="56"/>
    </row>
    <row r="279" spans="8:13" x14ac:dyDescent="0.3">
      <c r="H279" s="58">
        <v>7</v>
      </c>
      <c r="I279" s="58">
        <v>10</v>
      </c>
      <c r="J279" s="58">
        <v>1</v>
      </c>
      <c r="K279" s="58">
        <v>1</v>
      </c>
      <c r="L279" s="58">
        <v>2</v>
      </c>
      <c r="M279" s="60"/>
    </row>
    <row r="281" spans="8:13" x14ac:dyDescent="0.3">
      <c r="H281" s="18" t="s">
        <v>223</v>
      </c>
    </row>
    <row r="282" spans="8:13" ht="15.6" x14ac:dyDescent="0.35">
      <c r="H282" s="57" t="s">
        <v>221</v>
      </c>
      <c r="I282" s="57" t="s">
        <v>204</v>
      </c>
      <c r="J282" s="57" t="s">
        <v>205</v>
      </c>
      <c r="K282" s="57" t="s">
        <v>214</v>
      </c>
      <c r="L282" s="57" t="s">
        <v>215</v>
      </c>
      <c r="M282" s="57" t="s">
        <v>203</v>
      </c>
    </row>
    <row r="283" spans="8:13" x14ac:dyDescent="0.3">
      <c r="H283" s="52">
        <v>1</v>
      </c>
      <c r="I283" s="52">
        <v>1</v>
      </c>
      <c r="J283" s="52">
        <v>1</v>
      </c>
      <c r="K283" s="52">
        <v>1</v>
      </c>
      <c r="L283" s="52">
        <v>1</v>
      </c>
      <c r="M283" s="70">
        <v>0.17</v>
      </c>
    </row>
    <row r="284" spans="8:13" x14ac:dyDescent="0.3">
      <c r="H284" s="52">
        <v>2</v>
      </c>
      <c r="I284" s="52">
        <v>2</v>
      </c>
      <c r="J284" s="52">
        <v>1</v>
      </c>
      <c r="K284" s="52">
        <v>1</v>
      </c>
      <c r="L284" s="52">
        <v>1</v>
      </c>
      <c r="M284" s="70">
        <v>9.5000000000000001E-2</v>
      </c>
    </row>
    <row r="285" spans="8:13" x14ac:dyDescent="0.3">
      <c r="H285" s="52">
        <v>3</v>
      </c>
      <c r="I285" s="52">
        <v>3</v>
      </c>
      <c r="J285" s="52">
        <v>1</v>
      </c>
      <c r="K285" s="52">
        <v>1</v>
      </c>
      <c r="L285" s="52">
        <v>1</v>
      </c>
      <c r="M285" s="70">
        <v>7.4999999999999997E-2</v>
      </c>
    </row>
    <row r="286" spans="8:13" x14ac:dyDescent="0.3">
      <c r="H286" s="52">
        <v>4</v>
      </c>
      <c r="I286" s="52" t="s">
        <v>206</v>
      </c>
      <c r="J286" s="52" t="s">
        <v>208</v>
      </c>
      <c r="K286" s="52">
        <v>1</v>
      </c>
      <c r="L286" s="52">
        <v>17</v>
      </c>
      <c r="M286" s="70">
        <v>0.32</v>
      </c>
    </row>
    <row r="287" spans="8:13" x14ac:dyDescent="0.3">
      <c r="H287" s="52">
        <v>5</v>
      </c>
      <c r="I287" s="16" t="s">
        <v>207</v>
      </c>
      <c r="J287" s="52" t="s">
        <v>211</v>
      </c>
      <c r="K287" s="52">
        <v>1</v>
      </c>
      <c r="L287" s="52">
        <v>30</v>
      </c>
      <c r="M287" s="70">
        <v>0.22</v>
      </c>
    </row>
    <row r="288" spans="8:13" x14ac:dyDescent="0.3">
      <c r="H288" s="52">
        <v>6</v>
      </c>
      <c r="I288" s="16" t="s">
        <v>210</v>
      </c>
      <c r="J288" s="52" t="s">
        <v>211</v>
      </c>
      <c r="K288" s="52">
        <v>1</v>
      </c>
      <c r="L288" s="52">
        <v>30</v>
      </c>
      <c r="M288" s="70">
        <v>0.09</v>
      </c>
    </row>
    <row r="289" spans="7:13" x14ac:dyDescent="0.3">
      <c r="H289" s="58">
        <v>7</v>
      </c>
      <c r="I289" s="58" t="s">
        <v>209</v>
      </c>
      <c r="J289" s="58" t="s">
        <v>212</v>
      </c>
      <c r="K289" s="58">
        <v>1</v>
      </c>
      <c r="L289" s="59" t="s">
        <v>213</v>
      </c>
      <c r="M289" s="71">
        <v>0.03</v>
      </c>
    </row>
    <row r="290" spans="7:13" x14ac:dyDescent="0.3">
      <c r="H290" s="61" t="s">
        <v>216</v>
      </c>
    </row>
    <row r="291" spans="7:13" x14ac:dyDescent="0.3">
      <c r="H291" s="62"/>
    </row>
    <row r="292" spans="7:13" x14ac:dyDescent="0.3">
      <c r="H292" t="s">
        <v>79</v>
      </c>
    </row>
    <row r="293" spans="7:13" x14ac:dyDescent="0.3">
      <c r="H293" t="s">
        <v>219</v>
      </c>
    </row>
    <row r="294" spans="7:13" x14ac:dyDescent="0.3">
      <c r="I294" t="s">
        <v>217</v>
      </c>
    </row>
    <row r="295" spans="7:13" x14ac:dyDescent="0.3">
      <c r="J295" s="5" t="s">
        <v>218</v>
      </c>
    </row>
    <row r="296" spans="7:13" x14ac:dyDescent="0.3">
      <c r="J296" s="5"/>
    </row>
    <row r="297" spans="7:13" x14ac:dyDescent="0.3">
      <c r="G297" t="s">
        <v>220</v>
      </c>
      <c r="J297" s="5"/>
    </row>
    <row r="298" spans="7:13" x14ac:dyDescent="0.3">
      <c r="J298" s="5"/>
    </row>
    <row r="307" spans="2:32" x14ac:dyDescent="0.3">
      <c r="F307" s="17"/>
    </row>
    <row r="308" spans="2:32" ht="15" thickBot="1" x14ac:dyDescent="0.35">
      <c r="B308" s="2" t="s">
        <v>80</v>
      </c>
      <c r="C308" s="3"/>
      <c r="D308" s="3"/>
      <c r="E308" s="3"/>
      <c r="F308" s="3"/>
      <c r="G308" s="3"/>
      <c r="H308" s="3"/>
      <c r="I308" s="3"/>
      <c r="J308" s="3"/>
      <c r="K308" s="3"/>
      <c r="L308" s="3"/>
      <c r="M308" s="3"/>
      <c r="N308" s="3"/>
      <c r="O308" s="3"/>
      <c r="P308" s="3"/>
      <c r="Q308" s="3"/>
      <c r="R308" s="3"/>
      <c r="S308" s="3"/>
      <c r="T308" s="3"/>
      <c r="U308" s="3"/>
      <c r="V308" s="3"/>
      <c r="W308" s="3"/>
      <c r="X308" s="3"/>
      <c r="Y308" s="3"/>
      <c r="Z308" s="3"/>
      <c r="AA308" s="3"/>
      <c r="AB308" s="3"/>
      <c r="AC308" s="3"/>
      <c r="AD308" s="3"/>
      <c r="AE308" s="3"/>
      <c r="AF308" s="3"/>
    </row>
    <row r="309" spans="2:32" x14ac:dyDescent="0.3">
      <c r="F309" s="17"/>
    </row>
    <row r="310" spans="2:32" x14ac:dyDescent="0.3">
      <c r="F310" s="17"/>
    </row>
    <row r="311" spans="2:32" x14ac:dyDescent="0.3">
      <c r="F311" s="17"/>
    </row>
    <row r="312" spans="2:32" x14ac:dyDescent="0.3">
      <c r="F312" s="17"/>
    </row>
    <row r="313" spans="2:32" x14ac:dyDescent="0.3">
      <c r="F313" s="17"/>
    </row>
    <row r="321" spans="3:14" x14ac:dyDescent="0.3">
      <c r="C321" s="4" t="s">
        <v>81</v>
      </c>
    </row>
    <row r="323" spans="3:14" x14ac:dyDescent="0.3">
      <c r="D323" t="s">
        <v>82</v>
      </c>
    </row>
    <row r="324" spans="3:14" x14ac:dyDescent="0.3">
      <c r="E324" s="4" t="s">
        <v>83</v>
      </c>
      <c r="F324" s="17"/>
    </row>
    <row r="325" spans="3:14" x14ac:dyDescent="0.3">
      <c r="F325" t="s">
        <v>84</v>
      </c>
    </row>
    <row r="326" spans="3:14" x14ac:dyDescent="0.3">
      <c r="F326" t="s">
        <v>85</v>
      </c>
    </row>
    <row r="327" spans="3:14" x14ac:dyDescent="0.3">
      <c r="F327" s="17"/>
    </row>
    <row r="328" spans="3:14" x14ac:dyDescent="0.3">
      <c r="E328" s="4" t="s">
        <v>86</v>
      </c>
      <c r="F328" s="17"/>
    </row>
    <row r="329" spans="3:14" x14ac:dyDescent="0.3">
      <c r="F329" t="s">
        <v>87</v>
      </c>
    </row>
    <row r="330" spans="3:14" x14ac:dyDescent="0.3">
      <c r="F330" t="s">
        <v>88</v>
      </c>
    </row>
    <row r="332" spans="3:14" x14ac:dyDescent="0.3">
      <c r="C332" s="4" t="s">
        <v>89</v>
      </c>
    </row>
    <row r="333" spans="3:14" ht="15" thickBot="1" x14ac:dyDescent="0.35"/>
    <row r="334" spans="3:14" x14ac:dyDescent="0.3">
      <c r="D334" s="26"/>
      <c r="E334" s="27"/>
      <c r="F334" s="27"/>
      <c r="G334" s="27"/>
      <c r="H334" s="27"/>
      <c r="I334" s="27"/>
      <c r="J334" s="27"/>
      <c r="K334" s="27"/>
      <c r="L334" s="27"/>
      <c r="M334" s="27"/>
      <c r="N334" s="28"/>
    </row>
    <row r="335" spans="3:14" x14ac:dyDescent="0.3">
      <c r="D335" s="7"/>
      <c r="E335" s="29" t="s">
        <v>128</v>
      </c>
      <c r="F335" s="30"/>
      <c r="G335" s="30"/>
      <c r="H335" s="30"/>
      <c r="I335" s="30"/>
      <c r="J335" s="30"/>
      <c r="K335" s="31"/>
      <c r="N335" s="32"/>
    </row>
    <row r="336" spans="3:14" x14ac:dyDescent="0.3">
      <c r="D336" s="7"/>
      <c r="N336" s="32"/>
    </row>
    <row r="337" spans="4:14" x14ac:dyDescent="0.3">
      <c r="D337" s="7"/>
      <c r="F337" s="33" t="s">
        <v>90</v>
      </c>
      <c r="I337" t="s">
        <v>91</v>
      </c>
      <c r="J337" s="34"/>
      <c r="N337" s="32"/>
    </row>
    <row r="338" spans="4:14" x14ac:dyDescent="0.3">
      <c r="D338" s="7"/>
      <c r="F338" t="s">
        <v>192</v>
      </c>
      <c r="J338" s="34"/>
      <c r="N338" s="32"/>
    </row>
    <row r="339" spans="4:14" x14ac:dyDescent="0.3">
      <c r="D339" s="7"/>
      <c r="F339" s="33" t="s">
        <v>193</v>
      </c>
      <c r="J339" s="35"/>
      <c r="N339" s="32"/>
    </row>
    <row r="340" spans="4:14" x14ac:dyDescent="0.3">
      <c r="D340" s="7"/>
      <c r="N340" s="32"/>
    </row>
    <row r="341" spans="4:14" x14ac:dyDescent="0.3">
      <c r="D341" s="7"/>
      <c r="F341" t="s">
        <v>123</v>
      </c>
      <c r="J341" t="s">
        <v>124</v>
      </c>
      <c r="N341" s="32"/>
    </row>
    <row r="342" spans="4:14" x14ac:dyDescent="0.3">
      <c r="D342" s="7"/>
      <c r="G342" t="s">
        <v>121</v>
      </c>
      <c r="K342" t="s">
        <v>92</v>
      </c>
      <c r="N342" s="32"/>
    </row>
    <row r="343" spans="4:14" x14ac:dyDescent="0.3">
      <c r="D343" s="7"/>
      <c r="G343" t="s">
        <v>122</v>
      </c>
      <c r="N343" s="32"/>
    </row>
    <row r="344" spans="4:14" ht="15" thickBot="1" x14ac:dyDescent="0.35">
      <c r="D344" s="9"/>
      <c r="E344" s="3"/>
      <c r="F344" s="3"/>
      <c r="G344" s="3"/>
      <c r="H344" s="3"/>
      <c r="I344" s="3"/>
      <c r="J344" s="3"/>
      <c r="K344" s="3"/>
      <c r="L344" s="3"/>
      <c r="M344" s="3"/>
      <c r="N344" s="36"/>
    </row>
    <row r="345" spans="4:14" x14ac:dyDescent="0.3">
      <c r="E345" t="s">
        <v>93</v>
      </c>
    </row>
    <row r="348" spans="4:14" x14ac:dyDescent="0.3">
      <c r="E348" s="1" t="s">
        <v>194</v>
      </c>
      <c r="H348" s="17"/>
    </row>
    <row r="349" spans="4:14" x14ac:dyDescent="0.3">
      <c r="H349" s="17"/>
    </row>
    <row r="350" spans="4:14" x14ac:dyDescent="0.3">
      <c r="F350" s="53" t="s">
        <v>195</v>
      </c>
      <c r="G350" s="20"/>
      <c r="H350" s="23"/>
      <c r="I350" s="20"/>
      <c r="J350" s="20"/>
      <c r="K350" s="21"/>
      <c r="M350" s="17" t="s">
        <v>127</v>
      </c>
    </row>
    <row r="352" spans="4:14" x14ac:dyDescent="0.3">
      <c r="G352" t="s">
        <v>125</v>
      </c>
    </row>
    <row r="353" spans="5:16" x14ac:dyDescent="0.3">
      <c r="G353" s="37" t="s">
        <v>94</v>
      </c>
      <c r="H353" s="24"/>
      <c r="I353" s="24"/>
      <c r="J353" s="24"/>
      <c r="K353" s="24"/>
      <c r="L353" s="24"/>
      <c r="M353" s="25"/>
    </row>
    <row r="355" spans="5:16" x14ac:dyDescent="0.3">
      <c r="G355" t="s">
        <v>126</v>
      </c>
    </row>
    <row r="356" spans="5:16" ht="15.6" x14ac:dyDescent="0.35">
      <c r="G356" s="37" t="s">
        <v>196</v>
      </c>
      <c r="H356" s="24"/>
      <c r="I356" s="24"/>
      <c r="J356" s="24"/>
      <c r="K356" s="24"/>
      <c r="L356" s="24"/>
      <c r="M356" s="24"/>
      <c r="N356" s="24"/>
      <c r="O356" s="24"/>
      <c r="P356" s="25"/>
    </row>
    <row r="361" spans="5:16" x14ac:dyDescent="0.3">
      <c r="E361" s="1" t="s">
        <v>197</v>
      </c>
    </row>
    <row r="363" spans="5:16" x14ac:dyDescent="0.3">
      <c r="F363" s="33" t="s">
        <v>95</v>
      </c>
      <c r="G363" s="33"/>
      <c r="H363" s="33"/>
      <c r="I363" s="33"/>
      <c r="J363" s="33"/>
      <c r="K363" s="33"/>
      <c r="L363" s="33"/>
      <c r="M363" s="33"/>
      <c r="N363" s="33"/>
    </row>
    <row r="364" spans="5:16" x14ac:dyDescent="0.3">
      <c r="F364" s="33"/>
      <c r="G364" s="33" t="s">
        <v>96</v>
      </c>
      <c r="H364" s="33"/>
      <c r="I364" s="33"/>
      <c r="J364" s="33"/>
      <c r="K364" s="33"/>
      <c r="L364" s="33"/>
      <c r="M364" s="33"/>
      <c r="N364" s="33"/>
    </row>
    <row r="365" spans="5:16" x14ac:dyDescent="0.3">
      <c r="F365" s="33"/>
      <c r="G365" s="33"/>
      <c r="H365" s="54" t="s">
        <v>198</v>
      </c>
      <c r="I365" s="55"/>
      <c r="J365" s="33"/>
      <c r="K365" s="33"/>
      <c r="L365" s="33"/>
      <c r="M365" s="33"/>
      <c r="N365" s="33"/>
    </row>
    <row r="366" spans="5:16" x14ac:dyDescent="0.3">
      <c r="F366" s="33"/>
      <c r="G366" s="33"/>
      <c r="H366" s="40"/>
      <c r="I366" s="33" t="s">
        <v>97</v>
      </c>
      <c r="J366" s="33"/>
      <c r="K366" s="33"/>
      <c r="L366" s="33"/>
      <c r="M366" s="33"/>
      <c r="N366" s="33"/>
    </row>
    <row r="367" spans="5:16" x14ac:dyDescent="0.3">
      <c r="F367" s="33"/>
      <c r="G367" s="33"/>
      <c r="H367" s="33"/>
      <c r="I367" s="33" t="s">
        <v>199</v>
      </c>
      <c r="J367" s="33"/>
      <c r="K367" s="33"/>
      <c r="L367" s="33"/>
      <c r="M367" s="33"/>
      <c r="N367" s="33"/>
    </row>
    <row r="368" spans="5:16" x14ac:dyDescent="0.3">
      <c r="F368" s="33"/>
      <c r="G368" s="33"/>
      <c r="H368" s="33"/>
      <c r="I368" s="33"/>
      <c r="J368" s="33" t="s">
        <v>200</v>
      </c>
      <c r="K368" s="33"/>
      <c r="L368" s="33"/>
      <c r="M368" s="33"/>
      <c r="N368" s="33"/>
    </row>
    <row r="369" spans="1:32" x14ac:dyDescent="0.3">
      <c r="F369" s="33"/>
      <c r="G369" s="33"/>
      <c r="H369" s="33"/>
      <c r="I369" s="33" t="s">
        <v>98</v>
      </c>
      <c r="J369" s="41" t="s">
        <v>99</v>
      </c>
      <c r="K369" s="33"/>
      <c r="L369" s="33"/>
      <c r="M369" s="33"/>
      <c r="N369" s="33"/>
    </row>
    <row r="370" spans="1:32" x14ac:dyDescent="0.3">
      <c r="F370" s="33"/>
      <c r="G370" s="33"/>
      <c r="H370" s="33"/>
      <c r="I370" s="33"/>
      <c r="J370" s="35"/>
      <c r="K370" s="33"/>
      <c r="L370" s="33"/>
      <c r="M370" s="33"/>
      <c r="N370" s="33"/>
    </row>
    <row r="371" spans="1:32" x14ac:dyDescent="0.3">
      <c r="F371" s="33"/>
      <c r="G371" s="33" t="s">
        <v>100</v>
      </c>
      <c r="H371" s="33"/>
      <c r="I371" s="33"/>
      <c r="J371" s="33"/>
      <c r="K371" s="33"/>
      <c r="L371" s="33"/>
      <c r="M371" s="33"/>
      <c r="N371" s="33"/>
    </row>
    <row r="372" spans="1:32" x14ac:dyDescent="0.3">
      <c r="F372" s="33"/>
      <c r="H372" s="33"/>
      <c r="I372" s="33"/>
      <c r="J372" s="33"/>
      <c r="K372" s="33"/>
      <c r="L372" s="33"/>
      <c r="M372" s="33"/>
      <c r="N372" s="33"/>
    </row>
    <row r="373" spans="1:32" x14ac:dyDescent="0.3">
      <c r="F373" s="33"/>
      <c r="G373" s="33" t="s">
        <v>101</v>
      </c>
      <c r="H373" s="33"/>
      <c r="I373" s="33"/>
      <c r="J373" s="33"/>
      <c r="K373" s="33"/>
      <c r="L373" s="33"/>
      <c r="M373" s="33"/>
      <c r="N373" s="33"/>
    </row>
    <row r="374" spans="1:32" x14ac:dyDescent="0.3">
      <c r="F374" s="33"/>
      <c r="G374" s="33"/>
      <c r="H374" s="33" t="s">
        <v>102</v>
      </c>
      <c r="I374" s="33"/>
      <c r="J374" s="33"/>
      <c r="K374" s="33"/>
      <c r="L374" s="33"/>
      <c r="M374" s="33"/>
      <c r="N374" s="33"/>
      <c r="O374" s="33"/>
      <c r="P374" s="33"/>
    </row>
    <row r="375" spans="1:32" x14ac:dyDescent="0.3">
      <c r="F375" s="33"/>
      <c r="G375" s="33"/>
      <c r="H375" s="33" t="s">
        <v>103</v>
      </c>
      <c r="I375" s="33"/>
      <c r="J375" s="33"/>
      <c r="K375" s="33"/>
      <c r="L375" s="33"/>
      <c r="M375" s="33"/>
      <c r="N375" s="33"/>
      <c r="O375" s="33"/>
      <c r="P375" s="33"/>
    </row>
    <row r="376" spans="1:32" x14ac:dyDescent="0.3">
      <c r="F376" s="33"/>
      <c r="I376" s="33"/>
      <c r="J376" s="33"/>
      <c r="K376" s="33"/>
      <c r="L376" s="33"/>
      <c r="M376" s="33"/>
      <c r="N376" s="33"/>
      <c r="O376" s="33"/>
      <c r="P376" s="33"/>
    </row>
    <row r="378" spans="1:32" x14ac:dyDescent="0.3">
      <c r="K378" s="33"/>
      <c r="L378" s="33"/>
      <c r="M378" s="33"/>
      <c r="N378" s="33"/>
      <c r="O378" s="33"/>
      <c r="P378" s="33"/>
    </row>
    <row r="380" spans="1:32" s="42" customFormat="1" ht="15" thickBot="1" x14ac:dyDescent="0.35">
      <c r="A380" s="33"/>
      <c r="B380" s="2" t="s">
        <v>104</v>
      </c>
      <c r="C380" s="3"/>
      <c r="D380" s="3"/>
      <c r="E380" s="3"/>
      <c r="F380" s="3"/>
      <c r="G380" s="3"/>
      <c r="H380" s="3"/>
      <c r="I380" s="3"/>
      <c r="J380" s="3"/>
      <c r="K380" s="3"/>
      <c r="L380" s="3"/>
      <c r="M380" s="3"/>
      <c r="N380" s="3"/>
      <c r="O380" s="3"/>
      <c r="P380" s="3"/>
      <c r="Q380" s="3"/>
      <c r="R380" s="3"/>
      <c r="S380" s="3"/>
      <c r="T380" s="3"/>
      <c r="U380" s="3"/>
      <c r="V380" s="3"/>
      <c r="W380" s="3"/>
      <c r="X380" s="3"/>
      <c r="Y380" s="3"/>
      <c r="Z380" s="3"/>
      <c r="AA380" s="3"/>
      <c r="AB380" s="3"/>
      <c r="AC380" s="3"/>
      <c r="AD380" s="3"/>
      <c r="AE380" s="3"/>
      <c r="AF380" s="3"/>
    </row>
    <row r="381" spans="1:32" s="33" customFormat="1" x14ac:dyDescent="0.3"/>
    <row r="382" spans="1:32" s="33" customFormat="1" x14ac:dyDescent="0.3">
      <c r="C382" s="33" t="s">
        <v>105</v>
      </c>
    </row>
    <row r="383" spans="1:32" s="33" customFormat="1" x14ac:dyDescent="0.3">
      <c r="O383" s="43"/>
      <c r="P383" s="43"/>
    </row>
    <row r="384" spans="1:32" s="33" customFormat="1" x14ac:dyDescent="0.3">
      <c r="C384" s="33" t="s">
        <v>106</v>
      </c>
      <c r="O384" s="44" t="s">
        <v>107</v>
      </c>
      <c r="P384" s="44" t="s">
        <v>108</v>
      </c>
    </row>
    <row r="385" spans="3:16" s="33" customFormat="1" x14ac:dyDescent="0.3">
      <c r="D385" s="33" t="s">
        <v>109</v>
      </c>
      <c r="O385" s="45">
        <v>1</v>
      </c>
      <c r="P385" s="45">
        <v>0.2</v>
      </c>
    </row>
    <row r="386" spans="3:16" s="33" customFormat="1" x14ac:dyDescent="0.3">
      <c r="D386" s="33" t="s">
        <v>110</v>
      </c>
      <c r="O386" s="45">
        <v>10</v>
      </c>
      <c r="P386" s="45">
        <f>P385+0.1</f>
        <v>0.30000000000000004</v>
      </c>
    </row>
    <row r="387" spans="3:16" s="33" customFormat="1" x14ac:dyDescent="0.3">
      <c r="O387" s="45">
        <f>O386+10</f>
        <v>20</v>
      </c>
      <c r="P387" s="45">
        <f>P386+0.1</f>
        <v>0.4</v>
      </c>
    </row>
    <row r="388" spans="3:16" s="33" customFormat="1" x14ac:dyDescent="0.3">
      <c r="C388" s="33" t="s">
        <v>111</v>
      </c>
      <c r="O388" s="45">
        <f t="shared" ref="O388:O415" si="0">O387+10</f>
        <v>30</v>
      </c>
      <c r="P388" s="45">
        <f t="shared" ref="P388:P413" si="1">P387+0.1</f>
        <v>0.5</v>
      </c>
    </row>
    <row r="389" spans="3:16" s="33" customFormat="1" x14ac:dyDescent="0.3">
      <c r="O389" s="45">
        <f t="shared" si="0"/>
        <v>40</v>
      </c>
      <c r="P389" s="45">
        <f t="shared" si="1"/>
        <v>0.6</v>
      </c>
    </row>
    <row r="390" spans="3:16" s="33" customFormat="1" x14ac:dyDescent="0.3">
      <c r="C390" s="33" t="s">
        <v>112</v>
      </c>
      <c r="O390" s="45">
        <f t="shared" si="0"/>
        <v>50</v>
      </c>
      <c r="P390" s="45">
        <f t="shared" si="1"/>
        <v>0.7</v>
      </c>
    </row>
    <row r="391" spans="3:16" s="33" customFormat="1" x14ac:dyDescent="0.3">
      <c r="D391" s="33" t="s">
        <v>113</v>
      </c>
      <c r="O391" s="45">
        <f t="shared" si="0"/>
        <v>60</v>
      </c>
      <c r="P391" s="45">
        <f t="shared" si="1"/>
        <v>0.79999999999999993</v>
      </c>
    </row>
    <row r="392" spans="3:16" s="33" customFormat="1" x14ac:dyDescent="0.3">
      <c r="E392" s="46" t="s">
        <v>114</v>
      </c>
      <c r="F392" s="38"/>
      <c r="G392" s="38"/>
      <c r="H392" s="38"/>
      <c r="I392" s="39"/>
      <c r="J392" s="38"/>
      <c r="K392" s="39"/>
      <c r="O392" s="45">
        <f t="shared" si="0"/>
        <v>70</v>
      </c>
      <c r="P392" s="45">
        <f t="shared" si="1"/>
        <v>0.89999999999999991</v>
      </c>
    </row>
    <row r="393" spans="3:16" s="33" customFormat="1" x14ac:dyDescent="0.3">
      <c r="O393" s="45">
        <f t="shared" si="0"/>
        <v>80</v>
      </c>
      <c r="P393" s="45">
        <f t="shared" si="1"/>
        <v>0.99999999999999989</v>
      </c>
    </row>
    <row r="394" spans="3:16" s="33" customFormat="1" x14ac:dyDescent="0.3">
      <c r="D394" s="33" t="s">
        <v>115</v>
      </c>
      <c r="O394" s="45">
        <f t="shared" si="0"/>
        <v>90</v>
      </c>
      <c r="P394" s="45">
        <f t="shared" si="1"/>
        <v>1.0999999999999999</v>
      </c>
    </row>
    <row r="395" spans="3:16" s="33" customFormat="1" x14ac:dyDescent="0.3">
      <c r="E395" s="46" t="s">
        <v>116</v>
      </c>
      <c r="F395" s="38"/>
      <c r="G395" s="38"/>
      <c r="H395" s="38"/>
      <c r="I395" s="38"/>
      <c r="J395" s="38"/>
      <c r="K395" s="39"/>
      <c r="O395" s="45">
        <f t="shared" si="0"/>
        <v>100</v>
      </c>
      <c r="P395" s="45">
        <f t="shared" si="1"/>
        <v>1.2</v>
      </c>
    </row>
    <row r="396" spans="3:16" s="33" customFormat="1" x14ac:dyDescent="0.3">
      <c r="O396" s="45">
        <f t="shared" si="0"/>
        <v>110</v>
      </c>
      <c r="P396" s="45">
        <f t="shared" si="1"/>
        <v>1.3</v>
      </c>
    </row>
    <row r="397" spans="3:16" x14ac:dyDescent="0.3">
      <c r="O397" s="45">
        <f t="shared" si="0"/>
        <v>120</v>
      </c>
      <c r="P397" s="45">
        <f t="shared" si="1"/>
        <v>1.4000000000000001</v>
      </c>
    </row>
    <row r="398" spans="3:16" x14ac:dyDescent="0.3">
      <c r="F398" t="s">
        <v>117</v>
      </c>
      <c r="O398" s="45">
        <f t="shared" si="0"/>
        <v>130</v>
      </c>
      <c r="P398" s="45">
        <f t="shared" si="1"/>
        <v>1.5000000000000002</v>
      </c>
    </row>
    <row r="399" spans="3:16" x14ac:dyDescent="0.3">
      <c r="O399" s="45">
        <f t="shared" si="0"/>
        <v>140</v>
      </c>
      <c r="P399" s="45">
        <f t="shared" si="1"/>
        <v>1.6000000000000003</v>
      </c>
    </row>
    <row r="400" spans="3:16" x14ac:dyDescent="0.3">
      <c r="O400" s="45">
        <f t="shared" si="0"/>
        <v>150</v>
      </c>
      <c r="P400" s="45">
        <f t="shared" si="1"/>
        <v>1.7000000000000004</v>
      </c>
    </row>
    <row r="401" spans="5:16" x14ac:dyDescent="0.3">
      <c r="E401" s="15" t="s">
        <v>118</v>
      </c>
      <c r="F401" s="15"/>
      <c r="G401" s="15"/>
      <c r="H401" s="15"/>
      <c r="I401" s="15"/>
      <c r="O401" s="45">
        <f t="shared" si="0"/>
        <v>160</v>
      </c>
      <c r="P401" s="45">
        <f t="shared" si="1"/>
        <v>1.8000000000000005</v>
      </c>
    </row>
    <row r="402" spans="5:16" x14ac:dyDescent="0.3">
      <c r="O402" s="45">
        <f t="shared" si="0"/>
        <v>170</v>
      </c>
      <c r="P402" s="45">
        <f t="shared" si="1"/>
        <v>1.9000000000000006</v>
      </c>
    </row>
    <row r="403" spans="5:16" x14ac:dyDescent="0.3">
      <c r="F403" t="s">
        <v>115</v>
      </c>
      <c r="O403" s="45">
        <f t="shared" si="0"/>
        <v>180</v>
      </c>
      <c r="P403" s="45">
        <f t="shared" si="1"/>
        <v>2.0000000000000004</v>
      </c>
    </row>
    <row r="404" spans="5:16" x14ac:dyDescent="0.3">
      <c r="G404" s="47" t="s">
        <v>119</v>
      </c>
      <c r="H404" s="48"/>
      <c r="I404" s="49"/>
      <c r="O404" s="45">
        <f t="shared" si="0"/>
        <v>190</v>
      </c>
      <c r="P404" s="45">
        <f t="shared" si="1"/>
        <v>2.1000000000000005</v>
      </c>
    </row>
    <row r="405" spans="5:16" x14ac:dyDescent="0.3">
      <c r="O405" s="45">
        <f t="shared" si="0"/>
        <v>200</v>
      </c>
      <c r="P405" s="45">
        <f t="shared" si="1"/>
        <v>2.2000000000000006</v>
      </c>
    </row>
    <row r="406" spans="5:16" x14ac:dyDescent="0.3">
      <c r="F406" t="s">
        <v>113</v>
      </c>
      <c r="O406" s="45">
        <f t="shared" si="0"/>
        <v>210</v>
      </c>
      <c r="P406" s="45">
        <f t="shared" si="1"/>
        <v>2.3000000000000007</v>
      </c>
    </row>
    <row r="407" spans="5:16" x14ac:dyDescent="0.3">
      <c r="G407" t="s">
        <v>120</v>
      </c>
      <c r="O407" s="45">
        <f t="shared" si="0"/>
        <v>220</v>
      </c>
      <c r="P407" s="45">
        <f t="shared" si="1"/>
        <v>2.4000000000000008</v>
      </c>
    </row>
    <row r="408" spans="5:16" x14ac:dyDescent="0.3">
      <c r="O408" s="45">
        <f t="shared" si="0"/>
        <v>230</v>
      </c>
      <c r="P408" s="45">
        <f t="shared" si="1"/>
        <v>2.5000000000000009</v>
      </c>
    </row>
    <row r="409" spans="5:16" x14ac:dyDescent="0.3">
      <c r="O409" s="45">
        <f t="shared" si="0"/>
        <v>240</v>
      </c>
      <c r="P409" s="45">
        <f t="shared" si="1"/>
        <v>2.600000000000001</v>
      </c>
    </row>
    <row r="410" spans="5:16" x14ac:dyDescent="0.3">
      <c r="O410" s="45">
        <f t="shared" si="0"/>
        <v>250</v>
      </c>
      <c r="P410" s="45">
        <f t="shared" si="1"/>
        <v>2.7000000000000011</v>
      </c>
    </row>
    <row r="411" spans="5:16" x14ac:dyDescent="0.3">
      <c r="O411" s="45">
        <f t="shared" si="0"/>
        <v>260</v>
      </c>
      <c r="P411" s="45">
        <f t="shared" si="1"/>
        <v>2.8000000000000012</v>
      </c>
    </row>
    <row r="412" spans="5:16" x14ac:dyDescent="0.3">
      <c r="O412" s="45">
        <f t="shared" si="0"/>
        <v>270</v>
      </c>
      <c r="P412" s="45">
        <f t="shared" si="1"/>
        <v>2.9000000000000012</v>
      </c>
    </row>
    <row r="413" spans="5:16" x14ac:dyDescent="0.3">
      <c r="O413" s="45">
        <f t="shared" si="0"/>
        <v>280</v>
      </c>
      <c r="P413" s="45">
        <f t="shared" si="1"/>
        <v>3.0000000000000013</v>
      </c>
    </row>
    <row r="414" spans="5:16" x14ac:dyDescent="0.3">
      <c r="O414" s="45">
        <f t="shared" si="0"/>
        <v>290</v>
      </c>
      <c r="P414" s="45">
        <v>3</v>
      </c>
    </row>
    <row r="415" spans="5:16" x14ac:dyDescent="0.3">
      <c r="O415" s="45">
        <f t="shared" si="0"/>
        <v>300</v>
      </c>
      <c r="P415" s="45">
        <v>3</v>
      </c>
    </row>
  </sheetData>
  <mergeCells count="47">
    <mergeCell ref="W122:X130"/>
    <mergeCell ref="D122:D130"/>
    <mergeCell ref="E122:F130"/>
    <mergeCell ref="G122:P130"/>
    <mergeCell ref="Q122:Q130"/>
    <mergeCell ref="R122:T130"/>
    <mergeCell ref="U122:V130"/>
    <mergeCell ref="D75:Z89"/>
    <mergeCell ref="D120:D121"/>
    <mergeCell ref="E120:F121"/>
    <mergeCell ref="G120:P121"/>
    <mergeCell ref="Q120:Q121"/>
    <mergeCell ref="R120:T120"/>
    <mergeCell ref="U120:V121"/>
    <mergeCell ref="W120:X121"/>
    <mergeCell ref="U28:V36"/>
    <mergeCell ref="W26:X27"/>
    <mergeCell ref="W28:X36"/>
    <mergeCell ref="D37:D45"/>
    <mergeCell ref="E37:F45"/>
    <mergeCell ref="Q37:Q45"/>
    <mergeCell ref="R37:T45"/>
    <mergeCell ref="U37:V45"/>
    <mergeCell ref="R26:T26"/>
    <mergeCell ref="U26:V27"/>
    <mergeCell ref="D28:D36"/>
    <mergeCell ref="E28:F36"/>
    <mergeCell ref="Q28:Q36"/>
    <mergeCell ref="R28:T36"/>
    <mergeCell ref="W37:X45"/>
    <mergeCell ref="G28:P45"/>
    <mergeCell ref="D218:Y232"/>
    <mergeCell ref="E210:G210"/>
    <mergeCell ref="AA26:AB27"/>
    <mergeCell ref="AA28:AB36"/>
    <mergeCell ref="AA37:AB45"/>
    <mergeCell ref="AA120:AB121"/>
    <mergeCell ref="AA122:AB130"/>
    <mergeCell ref="Y26:Z27"/>
    <mergeCell ref="Y28:Z36"/>
    <mergeCell ref="Y37:Z45"/>
    <mergeCell ref="Y120:Z121"/>
    <mergeCell ref="Y122:Z130"/>
    <mergeCell ref="D26:D27"/>
    <mergeCell ref="E26:F27"/>
    <mergeCell ref="G26:P27"/>
    <mergeCell ref="Q26:Q27"/>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8B438F-762D-47DC-B6DB-3302F73E3820}">
  <dimension ref="A2:V599"/>
  <sheetViews>
    <sheetView tabSelected="1" topLeftCell="A111" zoomScale="85" zoomScaleNormal="85" workbookViewId="0">
      <selection activeCell="D529" sqref="D529"/>
    </sheetView>
  </sheetViews>
  <sheetFormatPr defaultRowHeight="14.4" x14ac:dyDescent="0.3"/>
  <cols>
    <col min="5" max="5" width="13.44140625" customWidth="1"/>
    <col min="6" max="6" width="14.33203125" customWidth="1"/>
    <col min="7" max="7" width="12.88671875" customWidth="1"/>
    <col min="8" max="8" width="13.109375" customWidth="1"/>
    <col min="9" max="9" width="12.44140625" customWidth="1"/>
    <col min="10" max="10" width="20.21875" bestFit="1" customWidth="1"/>
    <col min="11" max="11" width="10.44140625" customWidth="1"/>
    <col min="14" max="14" width="11.21875" customWidth="1"/>
  </cols>
  <sheetData>
    <row r="2" spans="1:22" ht="15" thickBot="1" x14ac:dyDescent="0.35">
      <c r="A2" s="2" t="s">
        <v>546</v>
      </c>
      <c r="B2" s="3"/>
      <c r="C2" s="3"/>
      <c r="D2" s="3"/>
      <c r="E2" s="3"/>
      <c r="F2" s="3"/>
      <c r="G2" s="3"/>
      <c r="H2" s="3"/>
      <c r="I2" s="3"/>
      <c r="J2" s="3"/>
      <c r="K2" s="3"/>
      <c r="L2" s="3"/>
      <c r="M2" s="3"/>
      <c r="N2" s="3"/>
      <c r="O2" s="3"/>
      <c r="P2" s="3"/>
      <c r="Q2" s="3"/>
      <c r="R2" s="3"/>
      <c r="S2" s="3"/>
      <c r="T2" s="3"/>
      <c r="U2" s="3"/>
      <c r="V2" s="3"/>
    </row>
    <row r="30" spans="3:7" x14ac:dyDescent="0.3">
      <c r="C30" s="162" t="s">
        <v>245</v>
      </c>
      <c r="D30" s="162"/>
      <c r="E30" s="162"/>
      <c r="F30" s="162"/>
      <c r="G30" s="162"/>
    </row>
    <row r="33" spans="1:22" ht="15" thickBot="1" x14ac:dyDescent="0.35">
      <c r="A33" s="2" t="s">
        <v>352</v>
      </c>
      <c r="B33" s="3"/>
      <c r="C33" s="3"/>
      <c r="D33" s="3"/>
      <c r="E33" s="3"/>
      <c r="F33" s="3"/>
      <c r="G33" s="3"/>
      <c r="H33" s="3"/>
      <c r="I33" s="3"/>
      <c r="J33" s="3"/>
      <c r="K33" s="3"/>
      <c r="L33" s="3"/>
      <c r="M33" s="3"/>
      <c r="N33" s="3"/>
      <c r="O33" s="3"/>
      <c r="P33" s="3"/>
      <c r="Q33" s="3"/>
      <c r="R33" s="3"/>
      <c r="S33" s="3"/>
      <c r="T33" s="3"/>
      <c r="U33" s="3"/>
      <c r="V33" s="3"/>
    </row>
    <row r="46" spans="1:22" x14ac:dyDescent="0.3">
      <c r="D46" s="162" t="s">
        <v>567</v>
      </c>
      <c r="E46" s="15"/>
      <c r="F46" s="15"/>
      <c r="G46" s="15"/>
      <c r="H46" s="15"/>
      <c r="I46" s="15"/>
    </row>
    <row r="48" spans="1:22" x14ac:dyDescent="0.3">
      <c r="D48" s="4" t="s">
        <v>571</v>
      </c>
    </row>
    <row r="49" spans="4:17" x14ac:dyDescent="0.3">
      <c r="D49" s="4"/>
      <c r="E49" s="104" t="s">
        <v>318</v>
      </c>
      <c r="F49" s="104" t="s">
        <v>570</v>
      </c>
      <c r="G49" s="176" t="s">
        <v>402</v>
      </c>
      <c r="H49" s="176"/>
      <c r="I49" s="176"/>
      <c r="J49" s="176"/>
      <c r="K49" s="176"/>
      <c r="L49" s="176"/>
      <c r="M49" s="176"/>
      <c r="N49" s="176"/>
      <c r="O49" s="176"/>
      <c r="P49" s="176"/>
      <c r="Q49" s="134"/>
    </row>
    <row r="50" spans="4:17" x14ac:dyDescent="0.3">
      <c r="E50" s="166" t="s">
        <v>547</v>
      </c>
      <c r="F50" s="179" t="s">
        <v>69</v>
      </c>
      <c r="G50" s="168" t="s">
        <v>549</v>
      </c>
      <c r="H50" s="168"/>
      <c r="I50" s="168"/>
      <c r="J50" s="168"/>
      <c r="K50" s="168"/>
      <c r="L50" s="168"/>
      <c r="M50" s="168"/>
      <c r="N50" s="168"/>
      <c r="O50" s="168"/>
      <c r="P50" s="168"/>
      <c r="Q50" s="169"/>
    </row>
    <row r="51" spans="4:17" x14ac:dyDescent="0.3">
      <c r="E51" s="170"/>
      <c r="F51" s="171"/>
      <c r="G51" s="172"/>
      <c r="H51" s="172"/>
      <c r="I51" s="172"/>
      <c r="J51" s="172"/>
      <c r="K51" s="172"/>
      <c r="L51" s="172"/>
      <c r="M51" s="172"/>
      <c r="N51" s="172"/>
      <c r="O51" s="172"/>
      <c r="P51" s="172"/>
      <c r="Q51" s="173"/>
    </row>
    <row r="52" spans="4:17" x14ac:dyDescent="0.3">
      <c r="E52" s="166" t="s">
        <v>548</v>
      </c>
      <c r="F52" s="179" t="s">
        <v>69</v>
      </c>
      <c r="G52" s="168" t="s">
        <v>550</v>
      </c>
      <c r="H52" s="168"/>
      <c r="I52" s="168"/>
      <c r="J52" s="168"/>
      <c r="K52" s="168"/>
      <c r="L52" s="168"/>
      <c r="M52" s="168"/>
      <c r="N52" s="168"/>
      <c r="O52" s="168"/>
      <c r="P52" s="168"/>
      <c r="Q52" s="169"/>
    </row>
    <row r="53" spans="4:17" x14ac:dyDescent="0.3">
      <c r="E53" s="170"/>
      <c r="F53" s="171"/>
      <c r="G53" s="172"/>
      <c r="H53" s="172"/>
      <c r="I53" s="172"/>
      <c r="J53" s="172"/>
      <c r="K53" s="172"/>
      <c r="L53" s="172"/>
      <c r="M53" s="172"/>
      <c r="N53" s="172"/>
      <c r="O53" s="172"/>
      <c r="P53" s="172"/>
      <c r="Q53" s="173"/>
    </row>
    <row r="54" spans="4:17" x14ac:dyDescent="0.3">
      <c r="E54" s="166" t="s">
        <v>551</v>
      </c>
      <c r="F54" s="167">
        <v>5</v>
      </c>
      <c r="G54" s="168" t="s">
        <v>552</v>
      </c>
      <c r="H54" s="168"/>
      <c r="I54" s="168"/>
      <c r="J54" s="168"/>
      <c r="K54" s="168"/>
      <c r="L54" s="168"/>
      <c r="M54" s="168"/>
      <c r="N54" s="168"/>
      <c r="O54" s="168"/>
      <c r="P54" s="168"/>
      <c r="Q54" s="169"/>
    </row>
    <row r="55" spans="4:17" x14ac:dyDescent="0.3">
      <c r="E55" s="177" t="s">
        <v>600</v>
      </c>
      <c r="F55" s="178"/>
      <c r="G55" s="174" t="s">
        <v>553</v>
      </c>
      <c r="H55" s="174"/>
      <c r="I55" s="174"/>
      <c r="J55" s="174"/>
      <c r="K55" s="174"/>
      <c r="L55" s="174"/>
      <c r="M55" s="174"/>
      <c r="N55" s="174"/>
      <c r="O55" s="174"/>
      <c r="P55" s="174"/>
      <c r="Q55" s="175"/>
    </row>
    <row r="56" spans="4:17" x14ac:dyDescent="0.3">
      <c r="E56" s="170"/>
      <c r="F56" s="171"/>
      <c r="G56" s="172"/>
      <c r="H56" s="172"/>
      <c r="I56" s="172"/>
      <c r="J56" s="172"/>
      <c r="K56" s="172"/>
      <c r="L56" s="172"/>
      <c r="M56" s="172"/>
      <c r="N56" s="172"/>
      <c r="O56" s="172"/>
      <c r="P56" s="172"/>
      <c r="Q56" s="173"/>
    </row>
    <row r="57" spans="4:17" x14ac:dyDescent="0.3">
      <c r="E57" s="166" t="s">
        <v>554</v>
      </c>
      <c r="F57" s="167">
        <v>8</v>
      </c>
      <c r="G57" s="168" t="s">
        <v>555</v>
      </c>
      <c r="H57" s="168"/>
      <c r="I57" s="168"/>
      <c r="J57" s="168"/>
      <c r="K57" s="168"/>
      <c r="L57" s="168"/>
      <c r="M57" s="168"/>
      <c r="N57" s="168"/>
      <c r="O57" s="168"/>
      <c r="P57" s="168"/>
      <c r="Q57" s="169"/>
    </row>
    <row r="58" spans="4:17" x14ac:dyDescent="0.3">
      <c r="E58" s="177" t="s">
        <v>601</v>
      </c>
      <c r="F58" s="178"/>
      <c r="G58" s="174"/>
      <c r="H58" s="174" t="s">
        <v>556</v>
      </c>
      <c r="I58" s="174"/>
      <c r="J58" s="174"/>
      <c r="K58" s="174"/>
      <c r="L58" s="174"/>
      <c r="M58" s="174"/>
      <c r="N58" s="174"/>
      <c r="O58" s="174"/>
      <c r="P58" s="174"/>
      <c r="Q58" s="175"/>
    </row>
    <row r="59" spans="4:17" x14ac:dyDescent="0.3">
      <c r="E59" s="177"/>
      <c r="F59" s="178"/>
      <c r="G59" s="174"/>
      <c r="H59" s="174" t="s">
        <v>557</v>
      </c>
      <c r="I59" s="174"/>
      <c r="J59" s="174"/>
      <c r="K59" s="174"/>
      <c r="L59" s="174"/>
      <c r="M59" s="174"/>
      <c r="N59" s="174"/>
      <c r="O59" s="174"/>
      <c r="P59" s="174"/>
      <c r="Q59" s="175"/>
    </row>
    <row r="60" spans="4:17" x14ac:dyDescent="0.3">
      <c r="E60" s="166" t="s">
        <v>558</v>
      </c>
      <c r="F60" s="167">
        <v>1</v>
      </c>
      <c r="G60" s="168" t="s">
        <v>559</v>
      </c>
      <c r="H60" s="168"/>
      <c r="I60" s="168"/>
      <c r="J60" s="168"/>
      <c r="K60" s="168"/>
      <c r="L60" s="168"/>
      <c r="M60" s="168"/>
      <c r="N60" s="168"/>
      <c r="O60" s="168"/>
      <c r="P60" s="168"/>
      <c r="Q60" s="169"/>
    </row>
    <row r="61" spans="4:17" x14ac:dyDescent="0.3">
      <c r="E61" s="177" t="s">
        <v>602</v>
      </c>
      <c r="F61" s="178"/>
      <c r="G61" s="174" t="s">
        <v>561</v>
      </c>
      <c r="H61" s="174"/>
      <c r="I61" s="174"/>
      <c r="J61" s="174"/>
      <c r="K61" s="174"/>
      <c r="L61" s="174"/>
      <c r="M61" s="174"/>
      <c r="N61" s="174"/>
      <c r="O61" s="174"/>
      <c r="P61" s="174"/>
      <c r="Q61" s="175"/>
    </row>
    <row r="62" spans="4:17" x14ac:dyDescent="0.3">
      <c r="E62" s="170"/>
      <c r="F62" s="171"/>
      <c r="G62" s="172"/>
      <c r="H62" s="172"/>
      <c r="I62" s="172"/>
      <c r="J62" s="172"/>
      <c r="K62" s="172"/>
      <c r="L62" s="172"/>
      <c r="M62" s="172"/>
      <c r="N62" s="172"/>
      <c r="O62" s="172"/>
      <c r="P62" s="172"/>
      <c r="Q62" s="173"/>
    </row>
    <row r="63" spans="4:17" x14ac:dyDescent="0.3">
      <c r="E63" s="166" t="s">
        <v>560</v>
      </c>
      <c r="F63" s="179" t="s">
        <v>69</v>
      </c>
      <c r="G63" s="168" t="s">
        <v>562</v>
      </c>
      <c r="H63" s="168"/>
      <c r="I63" s="168"/>
      <c r="J63" s="168"/>
      <c r="K63" s="168"/>
      <c r="L63" s="168"/>
      <c r="M63" s="168"/>
      <c r="N63" s="168"/>
      <c r="O63" s="168"/>
      <c r="P63" s="168"/>
      <c r="Q63" s="169"/>
    </row>
    <row r="64" spans="4:17" x14ac:dyDescent="0.3">
      <c r="E64" s="177"/>
      <c r="F64" s="178"/>
      <c r="G64" s="174"/>
      <c r="H64" s="174" t="s">
        <v>563</v>
      </c>
      <c r="I64" s="174"/>
      <c r="J64" s="174"/>
      <c r="K64" s="174"/>
      <c r="L64" s="174"/>
      <c r="M64" s="174"/>
      <c r="N64" s="174"/>
      <c r="O64" s="174"/>
      <c r="P64" s="174"/>
      <c r="Q64" s="175"/>
    </row>
    <row r="65" spans="1:22" x14ac:dyDescent="0.3">
      <c r="E65" s="177"/>
      <c r="F65" s="178"/>
      <c r="G65" s="174" t="s">
        <v>472</v>
      </c>
      <c r="H65" s="174"/>
      <c r="I65" s="174"/>
      <c r="J65" s="174"/>
      <c r="K65" s="174"/>
      <c r="L65" s="174"/>
      <c r="M65" s="174"/>
      <c r="N65" s="174"/>
      <c r="O65" s="174"/>
      <c r="P65" s="174"/>
      <c r="Q65" s="175"/>
    </row>
    <row r="66" spans="1:22" x14ac:dyDescent="0.3">
      <c r="E66" s="177"/>
      <c r="F66" s="178"/>
      <c r="G66" s="174"/>
      <c r="H66" s="174" t="s">
        <v>564</v>
      </c>
      <c r="I66" s="174"/>
      <c r="J66" s="174"/>
      <c r="K66" s="174"/>
      <c r="L66" s="174"/>
      <c r="M66" s="174"/>
      <c r="N66" s="174"/>
      <c r="O66" s="174"/>
      <c r="P66" s="174"/>
      <c r="Q66" s="175"/>
    </row>
    <row r="67" spans="1:22" x14ac:dyDescent="0.3">
      <c r="E67" s="170"/>
      <c r="F67" s="171"/>
      <c r="G67" s="172"/>
      <c r="H67" s="172"/>
      <c r="I67" s="172"/>
      <c r="J67" s="172"/>
      <c r="K67" s="172"/>
      <c r="L67" s="172"/>
      <c r="M67" s="172"/>
      <c r="N67" s="172"/>
      <c r="O67" s="172"/>
      <c r="P67" s="172"/>
      <c r="Q67" s="173"/>
    </row>
    <row r="68" spans="1:22" x14ac:dyDescent="0.3">
      <c r="E68" s="166" t="s">
        <v>547</v>
      </c>
      <c r="F68" s="179" t="s">
        <v>69</v>
      </c>
      <c r="G68" s="168" t="s">
        <v>565</v>
      </c>
      <c r="H68" s="168"/>
      <c r="I68" s="168"/>
      <c r="J68" s="168"/>
      <c r="K68" s="168"/>
      <c r="L68" s="168"/>
      <c r="M68" s="168"/>
      <c r="N68" s="168"/>
      <c r="O68" s="168"/>
      <c r="P68" s="168"/>
      <c r="Q68" s="169"/>
    </row>
    <row r="69" spans="1:22" x14ac:dyDescent="0.3">
      <c r="E69" s="177"/>
      <c r="F69" s="178"/>
      <c r="G69" s="174"/>
      <c r="H69" s="174"/>
      <c r="I69" s="174"/>
      <c r="J69" s="174"/>
      <c r="K69" s="174"/>
      <c r="L69" s="174"/>
      <c r="M69" s="174"/>
      <c r="N69" s="174"/>
      <c r="O69" s="174"/>
      <c r="P69" s="174"/>
      <c r="Q69" s="175"/>
    </row>
    <row r="70" spans="1:22" x14ac:dyDescent="0.3">
      <c r="E70" s="165"/>
      <c r="F70" s="165"/>
      <c r="G70" s="163"/>
      <c r="H70" s="163"/>
      <c r="I70" s="163"/>
      <c r="J70" s="163"/>
      <c r="K70" s="163"/>
      <c r="L70" s="163"/>
      <c r="M70" s="163"/>
      <c r="N70" s="163"/>
      <c r="O70" s="163"/>
      <c r="P70" s="163"/>
      <c r="Q70" s="164"/>
    </row>
    <row r="75" spans="1:22" ht="15" thickBot="1" x14ac:dyDescent="0.35">
      <c r="A75" s="2" t="s">
        <v>376</v>
      </c>
      <c r="B75" s="3"/>
      <c r="C75" s="3"/>
      <c r="D75" s="3"/>
      <c r="E75" s="3"/>
      <c r="F75" s="3"/>
      <c r="G75" s="3"/>
      <c r="H75" s="3"/>
      <c r="I75" s="3"/>
      <c r="J75" s="3"/>
      <c r="K75" s="3"/>
      <c r="L75" s="3"/>
      <c r="M75" s="3"/>
      <c r="N75" s="3"/>
      <c r="O75" s="3"/>
      <c r="P75" s="3"/>
      <c r="Q75" s="3"/>
      <c r="R75" s="3"/>
      <c r="S75" s="3"/>
      <c r="T75" s="3"/>
      <c r="U75" s="3"/>
      <c r="V75" s="3"/>
    </row>
    <row r="76" spans="1:22" x14ac:dyDescent="0.3">
      <c r="A76" s="1"/>
    </row>
    <row r="77" spans="1:22" x14ac:dyDescent="0.3">
      <c r="A77" s="1"/>
    </row>
    <row r="78" spans="1:22" x14ac:dyDescent="0.3">
      <c r="A78" s="1"/>
    </row>
    <row r="79" spans="1:22" x14ac:dyDescent="0.3">
      <c r="A79" s="1"/>
    </row>
    <row r="80" spans="1:22" x14ac:dyDescent="0.3">
      <c r="A80" s="1"/>
    </row>
    <row r="81" spans="1:1" x14ac:dyDescent="0.3">
      <c r="A81" s="1"/>
    </row>
    <row r="82" spans="1:1" x14ac:dyDescent="0.3">
      <c r="A82" s="1"/>
    </row>
    <row r="83" spans="1:1" x14ac:dyDescent="0.3">
      <c r="A83" s="1"/>
    </row>
    <row r="84" spans="1:1" x14ac:dyDescent="0.3">
      <c r="A84" s="1"/>
    </row>
    <row r="85" spans="1:1" x14ac:dyDescent="0.3">
      <c r="A85" s="1"/>
    </row>
    <row r="86" spans="1:1" x14ac:dyDescent="0.3">
      <c r="A86" s="1"/>
    </row>
    <row r="87" spans="1:1" x14ac:dyDescent="0.3">
      <c r="A87" s="1"/>
    </row>
    <row r="88" spans="1:1" x14ac:dyDescent="0.3">
      <c r="A88" s="1"/>
    </row>
    <row r="89" spans="1:1" x14ac:dyDescent="0.3">
      <c r="A89" s="1"/>
    </row>
    <row r="90" spans="1:1" x14ac:dyDescent="0.3">
      <c r="A90" s="1"/>
    </row>
    <row r="91" spans="1:1" x14ac:dyDescent="0.3">
      <c r="A91" s="1"/>
    </row>
    <row r="92" spans="1:1" x14ac:dyDescent="0.3">
      <c r="A92" s="1"/>
    </row>
    <row r="93" spans="1:1" x14ac:dyDescent="0.3">
      <c r="A93" s="1"/>
    </row>
    <row r="94" spans="1:1" x14ac:dyDescent="0.3">
      <c r="A94" s="1"/>
    </row>
    <row r="95" spans="1:1" x14ac:dyDescent="0.3">
      <c r="A95" s="1"/>
    </row>
    <row r="96" spans="1:1" x14ac:dyDescent="0.3">
      <c r="A96" s="1"/>
    </row>
    <row r="97" spans="1:10" x14ac:dyDescent="0.3">
      <c r="A97" s="1"/>
    </row>
    <row r="98" spans="1:10" x14ac:dyDescent="0.3">
      <c r="A98" s="1"/>
      <c r="C98" t="s">
        <v>566</v>
      </c>
    </row>
    <row r="99" spans="1:10" x14ac:dyDescent="0.3">
      <c r="A99" s="1"/>
      <c r="D99" t="s">
        <v>577</v>
      </c>
    </row>
    <row r="100" spans="1:10" x14ac:dyDescent="0.3">
      <c r="A100" s="1"/>
      <c r="D100" t="s">
        <v>576</v>
      </c>
    </row>
    <row r="101" spans="1:10" x14ac:dyDescent="0.3">
      <c r="A101" s="1"/>
    </row>
    <row r="102" spans="1:10" x14ac:dyDescent="0.3">
      <c r="A102" s="1"/>
      <c r="C102" t="s">
        <v>578</v>
      </c>
    </row>
    <row r="103" spans="1:10" x14ac:dyDescent="0.3">
      <c r="A103" s="1"/>
      <c r="D103" t="s">
        <v>633</v>
      </c>
      <c r="J103" s="67" t="s">
        <v>230</v>
      </c>
    </row>
    <row r="104" spans="1:10" x14ac:dyDescent="0.3">
      <c r="A104" s="1"/>
    </row>
    <row r="105" spans="1:10" x14ac:dyDescent="0.3">
      <c r="A105" s="1"/>
      <c r="C105" t="s">
        <v>681</v>
      </c>
      <c r="J105" s="67"/>
    </row>
    <row r="106" spans="1:10" x14ac:dyDescent="0.3">
      <c r="A106" s="1"/>
      <c r="D106" t="s">
        <v>679</v>
      </c>
      <c r="J106" s="67" t="s">
        <v>230</v>
      </c>
    </row>
    <row r="107" spans="1:10" x14ac:dyDescent="0.3">
      <c r="A107" s="1"/>
      <c r="E107" t="s">
        <v>680</v>
      </c>
      <c r="J107" s="67"/>
    </row>
    <row r="108" spans="1:10" x14ac:dyDescent="0.3">
      <c r="D108" t="s">
        <v>568</v>
      </c>
    </row>
    <row r="109" spans="1:10" x14ac:dyDescent="0.3">
      <c r="E109" t="s">
        <v>260</v>
      </c>
    </row>
    <row r="110" spans="1:10" x14ac:dyDescent="0.3">
      <c r="E110" t="s">
        <v>581</v>
      </c>
    </row>
    <row r="111" spans="1:10" x14ac:dyDescent="0.3">
      <c r="D111" t="s">
        <v>569</v>
      </c>
    </row>
    <row r="112" spans="1:10" x14ac:dyDescent="0.3">
      <c r="E112" t="s">
        <v>572</v>
      </c>
    </row>
    <row r="113" spans="3:12" x14ac:dyDescent="0.3">
      <c r="E113" t="s">
        <v>573</v>
      </c>
    </row>
    <row r="114" spans="3:12" x14ac:dyDescent="0.3">
      <c r="J114" s="67"/>
    </row>
    <row r="115" spans="3:12" x14ac:dyDescent="0.3">
      <c r="C115" s="15" t="s">
        <v>346</v>
      </c>
      <c r="D115" s="15"/>
      <c r="E115" s="15"/>
      <c r="F115" s="180"/>
      <c r="G115" s="15"/>
      <c r="H115" s="15"/>
      <c r="I115" s="15"/>
      <c r="J115" s="180" t="s">
        <v>230</v>
      </c>
      <c r="K115" s="15"/>
      <c r="L115" s="15"/>
    </row>
    <row r="116" spans="3:12" x14ac:dyDescent="0.3">
      <c r="C116" s="15"/>
      <c r="D116" s="15" t="s">
        <v>574</v>
      </c>
      <c r="E116" s="15"/>
      <c r="F116" s="15"/>
      <c r="G116" s="15"/>
      <c r="H116" s="15"/>
      <c r="I116" s="15"/>
      <c r="J116" s="15"/>
      <c r="K116" s="15"/>
      <c r="L116" s="15"/>
    </row>
    <row r="117" spans="3:12" x14ac:dyDescent="0.3">
      <c r="C117" s="15"/>
      <c r="D117" s="15"/>
      <c r="E117" s="181"/>
      <c r="F117" s="13" t="s">
        <v>53</v>
      </c>
      <c r="G117" s="13" t="s">
        <v>289</v>
      </c>
      <c r="H117" s="13" t="s">
        <v>585</v>
      </c>
      <c r="I117" s="160" t="s">
        <v>422</v>
      </c>
      <c r="J117" s="49"/>
      <c r="K117" s="15"/>
      <c r="L117" s="15"/>
    </row>
    <row r="118" spans="3:12" x14ac:dyDescent="0.3">
      <c r="C118" s="15"/>
      <c r="D118" s="15"/>
      <c r="E118" s="13" t="s">
        <v>733</v>
      </c>
      <c r="F118" s="181" t="s">
        <v>290</v>
      </c>
      <c r="G118" s="182">
        <v>0.5</v>
      </c>
      <c r="H118" s="181">
        <v>0</v>
      </c>
      <c r="I118" s="159" t="s">
        <v>591</v>
      </c>
      <c r="J118" s="49"/>
      <c r="K118" s="183" t="s">
        <v>586</v>
      </c>
      <c r="L118" s="15"/>
    </row>
    <row r="119" spans="3:12" x14ac:dyDescent="0.3">
      <c r="C119" s="15"/>
      <c r="D119" s="15"/>
      <c r="E119" s="153"/>
      <c r="F119" s="184" t="s">
        <v>592</v>
      </c>
      <c r="G119" s="185"/>
      <c r="H119" s="15"/>
      <c r="I119" s="15"/>
      <c r="J119" s="15"/>
      <c r="K119" s="183"/>
      <c r="L119" s="15"/>
    </row>
    <row r="120" spans="3:12" x14ac:dyDescent="0.3">
      <c r="C120" s="15"/>
      <c r="D120" s="15"/>
      <c r="E120" s="153"/>
      <c r="F120" s="184" t="s">
        <v>592</v>
      </c>
      <c r="G120" s="185"/>
      <c r="H120" s="15"/>
      <c r="I120" s="15"/>
      <c r="J120" s="15"/>
      <c r="K120" s="183"/>
      <c r="L120" s="15"/>
    </row>
    <row r="121" spans="3:12" x14ac:dyDescent="0.3">
      <c r="C121" s="15"/>
      <c r="D121" s="15"/>
      <c r="E121" s="153"/>
      <c r="F121" s="184" t="s">
        <v>678</v>
      </c>
      <c r="G121" s="185"/>
      <c r="H121" s="15"/>
      <c r="I121" s="15"/>
      <c r="J121" s="15"/>
      <c r="K121" s="184"/>
      <c r="L121" s="185"/>
    </row>
    <row r="122" spans="3:12" x14ac:dyDescent="0.3">
      <c r="C122" s="15"/>
      <c r="D122" s="15"/>
      <c r="E122" s="153"/>
      <c r="F122" s="184"/>
      <c r="G122" s="185" t="s">
        <v>421</v>
      </c>
      <c r="H122" s="15"/>
      <c r="I122" s="15"/>
      <c r="J122" s="15"/>
      <c r="K122" s="184"/>
      <c r="L122" s="185"/>
    </row>
    <row r="123" spans="3:12" x14ac:dyDescent="0.3">
      <c r="C123" s="15"/>
      <c r="D123" s="15"/>
      <c r="E123" s="153"/>
      <c r="F123" s="184"/>
      <c r="G123" s="185"/>
      <c r="H123" s="15"/>
      <c r="I123" s="15"/>
      <c r="J123" s="15"/>
      <c r="K123" s="183"/>
      <c r="L123" s="15"/>
    </row>
    <row r="124" spans="3:12" x14ac:dyDescent="0.3">
      <c r="C124" t="s">
        <v>579</v>
      </c>
    </row>
    <row r="125" spans="3:12" x14ac:dyDescent="0.3">
      <c r="D125" t="s">
        <v>582</v>
      </c>
    </row>
    <row r="126" spans="3:12" x14ac:dyDescent="0.3">
      <c r="D126" t="s">
        <v>575</v>
      </c>
    </row>
    <row r="127" spans="3:12" x14ac:dyDescent="0.3">
      <c r="D127" t="s">
        <v>598</v>
      </c>
    </row>
    <row r="129" spans="1:22" x14ac:dyDescent="0.3">
      <c r="C129" s="15" t="s">
        <v>232</v>
      </c>
      <c r="D129" s="15"/>
      <c r="E129" s="15"/>
      <c r="F129" s="15"/>
      <c r="G129" s="15"/>
      <c r="H129" s="15"/>
      <c r="I129" s="15"/>
      <c r="J129" s="15"/>
      <c r="K129" s="15"/>
      <c r="L129" s="15"/>
    </row>
    <row r="130" spans="1:22" x14ac:dyDescent="0.3">
      <c r="C130" s="15"/>
      <c r="D130" s="15" t="s">
        <v>372</v>
      </c>
      <c r="E130" s="15"/>
      <c r="F130" s="15"/>
      <c r="G130" s="15"/>
      <c r="H130" s="15"/>
      <c r="I130" s="15"/>
      <c r="J130" s="15"/>
      <c r="K130" s="15"/>
      <c r="L130" s="15"/>
    </row>
    <row r="131" spans="1:22" x14ac:dyDescent="0.3">
      <c r="C131" s="15"/>
      <c r="D131" s="15"/>
      <c r="E131" s="15" t="s">
        <v>374</v>
      </c>
      <c r="F131" s="15"/>
      <c r="G131" s="15"/>
      <c r="H131" s="15"/>
      <c r="I131" s="15"/>
      <c r="J131" s="15"/>
      <c r="K131" s="15"/>
      <c r="L131" s="15"/>
    </row>
    <row r="132" spans="1:22" x14ac:dyDescent="0.3">
      <c r="C132" s="15"/>
      <c r="D132" s="15"/>
      <c r="E132" s="15" t="s">
        <v>373</v>
      </c>
      <c r="F132" s="15"/>
      <c r="G132" s="15"/>
      <c r="H132" s="15"/>
      <c r="I132" s="15"/>
      <c r="J132" s="15"/>
      <c r="K132" s="15"/>
      <c r="L132" s="15"/>
    </row>
    <row r="133" spans="1:22" x14ac:dyDescent="0.3">
      <c r="C133" s="15"/>
      <c r="D133" s="15" t="s">
        <v>580</v>
      </c>
      <c r="E133" s="15"/>
      <c r="F133" s="15"/>
      <c r="G133" s="15"/>
      <c r="H133" s="15"/>
      <c r="I133" s="15"/>
      <c r="J133" s="15"/>
      <c r="K133" s="15"/>
      <c r="L133" s="15"/>
    </row>
    <row r="134" spans="1:22" x14ac:dyDescent="0.3">
      <c r="C134" s="15"/>
      <c r="D134" s="15" t="s">
        <v>583</v>
      </c>
      <c r="E134" s="15"/>
      <c r="F134" s="15"/>
      <c r="G134" s="15"/>
      <c r="H134" s="15"/>
      <c r="I134" s="15"/>
      <c r="J134" s="15"/>
      <c r="K134" s="15"/>
      <c r="L134" s="15"/>
    </row>
    <row r="135" spans="1:22" x14ac:dyDescent="0.3">
      <c r="C135" s="15"/>
      <c r="D135" s="184" t="s">
        <v>632</v>
      </c>
      <c r="E135" s="15"/>
      <c r="F135" s="15"/>
      <c r="G135" s="15"/>
      <c r="H135" s="15"/>
      <c r="I135" s="15"/>
      <c r="J135" s="15"/>
      <c r="K135" s="15"/>
      <c r="L135" s="15"/>
    </row>
    <row r="137" spans="1:22" ht="15" thickBot="1" x14ac:dyDescent="0.35">
      <c r="A137" s="151" t="s">
        <v>370</v>
      </c>
      <c r="B137" s="152"/>
      <c r="C137" s="152"/>
      <c r="D137" s="152"/>
      <c r="E137" s="152"/>
      <c r="F137" s="152"/>
      <c r="G137" s="152"/>
      <c r="H137" s="152"/>
      <c r="I137" s="152"/>
      <c r="J137" s="152"/>
      <c r="K137" s="152"/>
      <c r="L137" s="152"/>
      <c r="M137" s="3"/>
      <c r="N137" s="3"/>
      <c r="O137" s="3"/>
      <c r="P137" s="3"/>
      <c r="Q137" s="3"/>
      <c r="R137" s="3"/>
      <c r="S137" s="3"/>
      <c r="T137" s="3"/>
      <c r="U137" s="3"/>
      <c r="V137" s="3"/>
    </row>
    <row r="139" spans="1:22" x14ac:dyDescent="0.3">
      <c r="B139" t="s">
        <v>371</v>
      </c>
    </row>
    <row r="140" spans="1:22" x14ac:dyDescent="0.3">
      <c r="C140" t="s">
        <v>377</v>
      </c>
    </row>
    <row r="141" spans="1:22" x14ac:dyDescent="0.3">
      <c r="D141" t="s">
        <v>536</v>
      </c>
    </row>
    <row r="142" spans="1:22" x14ac:dyDescent="0.3">
      <c r="E142" t="s">
        <v>541</v>
      </c>
    </row>
    <row r="143" spans="1:22" x14ac:dyDescent="0.3">
      <c r="E143" t="s">
        <v>540</v>
      </c>
    </row>
    <row r="145" spans="2:9" x14ac:dyDescent="0.3">
      <c r="D145" t="s">
        <v>535</v>
      </c>
    </row>
    <row r="147" spans="2:9" x14ac:dyDescent="0.3">
      <c r="D147" s="15" t="s">
        <v>595</v>
      </c>
      <c r="E147" s="15"/>
      <c r="F147" s="15"/>
      <c r="G147" s="15"/>
      <c r="H147" s="15"/>
      <c r="I147" s="15"/>
    </row>
    <row r="149" spans="2:9" x14ac:dyDescent="0.3">
      <c r="C149" t="s">
        <v>375</v>
      </c>
    </row>
    <row r="151" spans="2:9" x14ac:dyDescent="0.3">
      <c r="B151" t="s">
        <v>544</v>
      </c>
    </row>
    <row r="174" spans="3:7" x14ac:dyDescent="0.3">
      <c r="C174" t="s">
        <v>382</v>
      </c>
    </row>
    <row r="175" spans="3:7" x14ac:dyDescent="0.3">
      <c r="D175" s="131"/>
      <c r="E175" s="132"/>
      <c r="F175" s="133" t="s">
        <v>378</v>
      </c>
      <c r="G175" s="134" t="s">
        <v>588</v>
      </c>
    </row>
    <row r="176" spans="3:7" x14ac:dyDescent="0.3">
      <c r="D176" s="119" t="s">
        <v>300</v>
      </c>
      <c r="E176" s="130"/>
      <c r="F176" s="16" t="s">
        <v>379</v>
      </c>
      <c r="G176" s="16" t="s">
        <v>380</v>
      </c>
    </row>
    <row r="177" spans="1:22" x14ac:dyDescent="0.3">
      <c r="D177" s="119" t="s">
        <v>383</v>
      </c>
      <c r="E177" s="130"/>
      <c r="F177" s="97">
        <f>1/0.9999</f>
        <v>1.000100010001</v>
      </c>
      <c r="G177" s="115">
        <f>F177*100%/70%</f>
        <v>1.4287143000014286</v>
      </c>
      <c r="J177" s="135"/>
    </row>
    <row r="178" spans="1:22" x14ac:dyDescent="0.3">
      <c r="D178" s="119" t="s">
        <v>381</v>
      </c>
      <c r="E178" s="130"/>
      <c r="F178" s="52" t="s">
        <v>384</v>
      </c>
      <c r="G178" s="56" t="s">
        <v>385</v>
      </c>
    </row>
    <row r="180" spans="1:22" x14ac:dyDescent="0.3">
      <c r="E180" s="15" t="s">
        <v>589</v>
      </c>
      <c r="F180" s="15"/>
      <c r="G180" s="15"/>
      <c r="H180" s="15"/>
      <c r="I180" s="15"/>
    </row>
    <row r="181" spans="1:22" x14ac:dyDescent="0.3">
      <c r="E181" s="15" t="s">
        <v>587</v>
      </c>
      <c r="F181" s="15"/>
      <c r="G181" s="15"/>
      <c r="H181" s="15"/>
      <c r="I181" s="15"/>
    </row>
    <row r="183" spans="1:22" x14ac:dyDescent="0.3">
      <c r="C183" t="s">
        <v>386</v>
      </c>
    </row>
    <row r="184" spans="1:22" x14ac:dyDescent="0.3">
      <c r="D184" t="s">
        <v>387</v>
      </c>
    </row>
    <row r="185" spans="1:22" x14ac:dyDescent="0.3">
      <c r="E185" t="s">
        <v>399</v>
      </c>
    </row>
    <row r="186" spans="1:22" x14ac:dyDescent="0.3">
      <c r="E186" t="s">
        <v>398</v>
      </c>
    </row>
    <row r="187" spans="1:22" x14ac:dyDescent="0.3">
      <c r="E187" t="s">
        <v>397</v>
      </c>
    </row>
    <row r="189" spans="1:22" x14ac:dyDescent="0.3">
      <c r="D189" s="34" t="s">
        <v>537</v>
      </c>
    </row>
    <row r="190" spans="1:22" x14ac:dyDescent="0.3">
      <c r="D190" s="34"/>
      <c r="E190" s="17" t="s">
        <v>538</v>
      </c>
    </row>
    <row r="191" spans="1:22" x14ac:dyDescent="0.3">
      <c r="B191" s="4"/>
    </row>
    <row r="192" spans="1:22" ht="15" thickBot="1" x14ac:dyDescent="0.35">
      <c r="A192" s="2" t="s">
        <v>400</v>
      </c>
      <c r="B192" s="3"/>
      <c r="C192" s="3"/>
      <c r="D192" s="3"/>
      <c r="E192" s="3"/>
      <c r="F192" s="3"/>
      <c r="G192" s="3"/>
      <c r="H192" s="3"/>
      <c r="I192" s="3"/>
      <c r="J192" s="3"/>
      <c r="K192" s="3"/>
      <c r="L192" s="3"/>
      <c r="M192" s="3"/>
      <c r="N192" s="3"/>
      <c r="O192" s="3"/>
      <c r="P192" s="3"/>
      <c r="Q192" s="3"/>
      <c r="R192" s="3"/>
      <c r="S192" s="3"/>
      <c r="T192" s="3"/>
      <c r="U192" s="3"/>
      <c r="V192" s="3"/>
    </row>
    <row r="193" spans="1:1" x14ac:dyDescent="0.3">
      <c r="A193" s="1"/>
    </row>
    <row r="194" spans="1:1" x14ac:dyDescent="0.3">
      <c r="A194" s="1"/>
    </row>
    <row r="195" spans="1:1" x14ac:dyDescent="0.3">
      <c r="A195" s="1"/>
    </row>
    <row r="196" spans="1:1" x14ac:dyDescent="0.3">
      <c r="A196" s="1"/>
    </row>
    <row r="197" spans="1:1" x14ac:dyDescent="0.3">
      <c r="A197" s="1"/>
    </row>
    <row r="198" spans="1:1" x14ac:dyDescent="0.3">
      <c r="A198" s="1"/>
    </row>
    <row r="199" spans="1:1" x14ac:dyDescent="0.3">
      <c r="A199" s="1"/>
    </row>
    <row r="200" spans="1:1" x14ac:dyDescent="0.3">
      <c r="A200" s="1"/>
    </row>
    <row r="201" spans="1:1" x14ac:dyDescent="0.3">
      <c r="A201" s="1"/>
    </row>
    <row r="202" spans="1:1" x14ac:dyDescent="0.3">
      <c r="A202" s="1"/>
    </row>
    <row r="203" spans="1:1" x14ac:dyDescent="0.3">
      <c r="A203" s="1"/>
    </row>
    <row r="204" spans="1:1" x14ac:dyDescent="0.3">
      <c r="A204" s="1"/>
    </row>
    <row r="205" spans="1:1" x14ac:dyDescent="0.3">
      <c r="A205" s="1"/>
    </row>
    <row r="206" spans="1:1" x14ac:dyDescent="0.3">
      <c r="A206" s="1"/>
    </row>
    <row r="207" spans="1:1" x14ac:dyDescent="0.3">
      <c r="A207" s="1"/>
    </row>
    <row r="208" spans="1:1" x14ac:dyDescent="0.3">
      <c r="A208" s="1"/>
    </row>
    <row r="209" spans="1:5" x14ac:dyDescent="0.3">
      <c r="A209" s="1"/>
    </row>
    <row r="210" spans="1:5" x14ac:dyDescent="0.3">
      <c r="A210" s="1"/>
    </row>
    <row r="211" spans="1:5" x14ac:dyDescent="0.3">
      <c r="A211" s="1"/>
    </row>
    <row r="212" spans="1:5" x14ac:dyDescent="0.3">
      <c r="A212" s="1"/>
    </row>
    <row r="213" spans="1:5" x14ac:dyDescent="0.3">
      <c r="A213" s="1"/>
    </row>
    <row r="214" spans="1:5" x14ac:dyDescent="0.3">
      <c r="A214" s="1"/>
    </row>
    <row r="215" spans="1:5" x14ac:dyDescent="0.3">
      <c r="A215" s="1"/>
    </row>
    <row r="216" spans="1:5" x14ac:dyDescent="0.3">
      <c r="A216" s="1"/>
    </row>
    <row r="217" spans="1:5" x14ac:dyDescent="0.3">
      <c r="A217" s="1"/>
    </row>
    <row r="218" spans="1:5" x14ac:dyDescent="0.3">
      <c r="A218" s="1"/>
    </row>
    <row r="219" spans="1:5" x14ac:dyDescent="0.3">
      <c r="A219" s="1"/>
    </row>
    <row r="220" spans="1:5" x14ac:dyDescent="0.3">
      <c r="A220" s="1"/>
    </row>
    <row r="221" spans="1:5" x14ac:dyDescent="0.3">
      <c r="A221" s="1"/>
    </row>
    <row r="223" spans="1:5" x14ac:dyDescent="0.3">
      <c r="D223" s="1" t="s">
        <v>723</v>
      </c>
    </row>
    <row r="224" spans="1:5" x14ac:dyDescent="0.3">
      <c r="D224" s="1"/>
      <c r="E224" t="s">
        <v>604</v>
      </c>
    </row>
    <row r="225" spans="4:14" x14ac:dyDescent="0.3">
      <c r="D225" s="1"/>
    </row>
    <row r="226" spans="4:14" x14ac:dyDescent="0.3">
      <c r="D226" s="1"/>
    </row>
    <row r="227" spans="4:14" x14ac:dyDescent="0.3">
      <c r="D227" s="1"/>
    </row>
    <row r="228" spans="4:14" x14ac:dyDescent="0.3">
      <c r="D228" s="1"/>
    </row>
    <row r="229" spans="4:14" x14ac:dyDescent="0.3">
      <c r="D229" s="1"/>
    </row>
    <row r="230" spans="4:14" x14ac:dyDescent="0.3">
      <c r="D230" s="1"/>
      <c r="F230" t="s">
        <v>176</v>
      </c>
    </row>
    <row r="231" spans="4:14" x14ac:dyDescent="0.3">
      <c r="D231" s="1"/>
      <c r="G231" t="s">
        <v>596</v>
      </c>
    </row>
    <row r="232" spans="4:14" x14ac:dyDescent="0.3">
      <c r="D232" s="1"/>
      <c r="H232" t="s">
        <v>629</v>
      </c>
    </row>
    <row r="233" spans="4:14" x14ac:dyDescent="0.3">
      <c r="D233" s="1"/>
      <c r="I233" t="s">
        <v>634</v>
      </c>
    </row>
    <row r="234" spans="4:14" x14ac:dyDescent="0.3">
      <c r="D234" s="1"/>
      <c r="H234" t="s">
        <v>593</v>
      </c>
    </row>
    <row r="235" spans="4:14" x14ac:dyDescent="0.3">
      <c r="D235" s="1"/>
      <c r="I235" t="s">
        <v>630</v>
      </c>
    </row>
    <row r="236" spans="4:14" x14ac:dyDescent="0.3">
      <c r="D236" s="1"/>
      <c r="H236" t="s">
        <v>594</v>
      </c>
      <c r="N236" s="67" t="s">
        <v>230</v>
      </c>
    </row>
    <row r="237" spans="4:14" x14ac:dyDescent="0.3">
      <c r="D237" s="1"/>
      <c r="L237" s="67"/>
    </row>
    <row r="238" spans="4:14" x14ac:dyDescent="0.3">
      <c r="D238" s="1"/>
      <c r="G238" t="s">
        <v>597</v>
      </c>
      <c r="L238" s="67"/>
    </row>
    <row r="239" spans="4:14" x14ac:dyDescent="0.3">
      <c r="D239" s="1"/>
      <c r="H239" t="s">
        <v>631</v>
      </c>
      <c r="L239" s="67"/>
      <c r="N239" s="67" t="s">
        <v>230</v>
      </c>
    </row>
    <row r="240" spans="4:14" x14ac:dyDescent="0.3">
      <c r="D240" s="1"/>
    </row>
    <row r="241" spans="4:15" x14ac:dyDescent="0.3">
      <c r="D241" s="1"/>
      <c r="F241" t="s">
        <v>599</v>
      </c>
    </row>
    <row r="242" spans="4:15" x14ac:dyDescent="0.3">
      <c r="D242" s="1"/>
      <c r="G242" t="s">
        <v>603</v>
      </c>
    </row>
    <row r="243" spans="4:15" x14ac:dyDescent="0.3">
      <c r="D243" s="1"/>
    </row>
    <row r="244" spans="4:15" x14ac:dyDescent="0.3">
      <c r="O244" s="67"/>
    </row>
    <row r="245" spans="4:15" x14ac:dyDescent="0.3">
      <c r="O245" s="67"/>
    </row>
    <row r="246" spans="4:15" x14ac:dyDescent="0.3">
      <c r="O246" s="67"/>
    </row>
    <row r="247" spans="4:15" x14ac:dyDescent="0.3">
      <c r="O247" s="67"/>
    </row>
    <row r="248" spans="4:15" x14ac:dyDescent="0.3">
      <c r="E248" s="226"/>
      <c r="O248" s="67"/>
    </row>
    <row r="249" spans="4:15" x14ac:dyDescent="0.3">
      <c r="O249" s="67"/>
    </row>
    <row r="250" spans="4:15" x14ac:dyDescent="0.3">
      <c r="D250" s="153" t="s">
        <v>724</v>
      </c>
      <c r="E250" s="15"/>
      <c r="F250" s="15"/>
      <c r="G250" s="15"/>
      <c r="H250" s="15"/>
      <c r="I250" s="15"/>
      <c r="J250" s="15"/>
      <c r="K250" s="15"/>
      <c r="L250" s="15"/>
      <c r="M250" s="15"/>
      <c r="N250" s="180"/>
    </row>
    <row r="251" spans="4:15" x14ac:dyDescent="0.3">
      <c r="D251" s="1"/>
      <c r="E251" s="4" t="s">
        <v>606</v>
      </c>
      <c r="N251" s="67"/>
    </row>
    <row r="252" spans="4:15" x14ac:dyDescent="0.3">
      <c r="D252" s="1"/>
      <c r="F252" s="225" t="s">
        <v>237</v>
      </c>
      <c r="N252" s="67"/>
    </row>
    <row r="253" spans="4:15" x14ac:dyDescent="0.3">
      <c r="D253" s="1"/>
      <c r="G253" t="s">
        <v>609</v>
      </c>
      <c r="N253" s="67"/>
    </row>
    <row r="254" spans="4:15" x14ac:dyDescent="0.3">
      <c r="D254" s="1"/>
      <c r="F254" t="s">
        <v>608</v>
      </c>
      <c r="N254" s="67"/>
    </row>
    <row r="255" spans="4:15" x14ac:dyDescent="0.3">
      <c r="D255" s="1"/>
      <c r="G255" t="s">
        <v>610</v>
      </c>
      <c r="N255" s="67"/>
    </row>
    <row r="256" spans="4:15" x14ac:dyDescent="0.3">
      <c r="D256" s="1"/>
      <c r="F256" t="s">
        <v>607</v>
      </c>
      <c r="N256" s="67"/>
    </row>
    <row r="257" spans="4:15" x14ac:dyDescent="0.3">
      <c r="D257" s="1"/>
      <c r="G257" t="s">
        <v>613</v>
      </c>
      <c r="N257" s="67"/>
    </row>
    <row r="258" spans="4:15" x14ac:dyDescent="0.3">
      <c r="D258" s="1"/>
      <c r="F258" t="s">
        <v>611</v>
      </c>
      <c r="N258" s="67"/>
    </row>
    <row r="259" spans="4:15" x14ac:dyDescent="0.3">
      <c r="D259" s="1"/>
      <c r="G259" t="s">
        <v>612</v>
      </c>
      <c r="N259" s="67"/>
    </row>
    <row r="260" spans="4:15" x14ac:dyDescent="0.3">
      <c r="D260" s="1"/>
      <c r="F260" t="s">
        <v>614</v>
      </c>
      <c r="N260" s="67"/>
    </row>
    <row r="261" spans="4:15" x14ac:dyDescent="0.3">
      <c r="D261" s="1"/>
      <c r="G261" t="s">
        <v>615</v>
      </c>
      <c r="N261" s="67"/>
    </row>
    <row r="262" spans="4:15" x14ac:dyDescent="0.3">
      <c r="D262" s="1"/>
      <c r="N262" s="67"/>
    </row>
    <row r="263" spans="4:15" x14ac:dyDescent="0.3">
      <c r="E263" s="4" t="s">
        <v>605</v>
      </c>
    </row>
    <row r="264" spans="4:15" x14ac:dyDescent="0.3">
      <c r="F264" t="s">
        <v>617</v>
      </c>
    </row>
    <row r="265" spans="4:15" x14ac:dyDescent="0.3">
      <c r="G265" t="s">
        <v>618</v>
      </c>
    </row>
    <row r="266" spans="4:15" x14ac:dyDescent="0.3">
      <c r="H266" t="s">
        <v>619</v>
      </c>
    </row>
    <row r="268" spans="4:15" x14ac:dyDescent="0.3">
      <c r="G268" t="s">
        <v>620</v>
      </c>
      <c r="O268" s="67"/>
    </row>
    <row r="270" spans="4:15" x14ac:dyDescent="0.3">
      <c r="F270" t="s">
        <v>643</v>
      </c>
    </row>
    <row r="271" spans="4:15" x14ac:dyDescent="0.3">
      <c r="G271" t="s">
        <v>622</v>
      </c>
    </row>
    <row r="272" spans="4:15" x14ac:dyDescent="0.3">
      <c r="H272" t="s">
        <v>625</v>
      </c>
    </row>
    <row r="273" spans="6:10" x14ac:dyDescent="0.3">
      <c r="I273" t="s">
        <v>626</v>
      </c>
    </row>
    <row r="274" spans="6:10" x14ac:dyDescent="0.3">
      <c r="J274" t="s">
        <v>628</v>
      </c>
    </row>
    <row r="275" spans="6:10" x14ac:dyDescent="0.3">
      <c r="J275" t="s">
        <v>627</v>
      </c>
    </row>
    <row r="276" spans="6:10" x14ac:dyDescent="0.3">
      <c r="I276" t="s">
        <v>623</v>
      </c>
    </row>
    <row r="277" spans="6:10" x14ac:dyDescent="0.3">
      <c r="G277" s="4" t="s">
        <v>624</v>
      </c>
    </row>
    <row r="278" spans="6:10" x14ac:dyDescent="0.3">
      <c r="H278" t="s">
        <v>635</v>
      </c>
    </row>
    <row r="279" spans="6:10" x14ac:dyDescent="0.3">
      <c r="I279" t="s">
        <v>389</v>
      </c>
    </row>
    <row r="280" spans="6:10" x14ac:dyDescent="0.3">
      <c r="J280" t="s">
        <v>636</v>
      </c>
    </row>
    <row r="281" spans="6:10" x14ac:dyDescent="0.3">
      <c r="I281" t="s">
        <v>638</v>
      </c>
    </row>
    <row r="282" spans="6:10" x14ac:dyDescent="0.3">
      <c r="J282" t="s">
        <v>637</v>
      </c>
    </row>
    <row r="284" spans="6:10" x14ac:dyDescent="0.3">
      <c r="F284" t="s">
        <v>676</v>
      </c>
    </row>
    <row r="285" spans="6:10" x14ac:dyDescent="0.3">
      <c r="G285" t="s">
        <v>677</v>
      </c>
    </row>
    <row r="287" spans="6:10" x14ac:dyDescent="0.3">
      <c r="F287" t="s">
        <v>640</v>
      </c>
    </row>
    <row r="288" spans="6:10" x14ac:dyDescent="0.3">
      <c r="G288" t="s">
        <v>641</v>
      </c>
    </row>
    <row r="289" spans="5:9" x14ac:dyDescent="0.3">
      <c r="G289" t="s">
        <v>621</v>
      </c>
    </row>
    <row r="290" spans="5:9" x14ac:dyDescent="0.3">
      <c r="G290" t="s">
        <v>639</v>
      </c>
    </row>
    <row r="292" spans="5:9" x14ac:dyDescent="0.3">
      <c r="E292" s="4" t="s">
        <v>642</v>
      </c>
    </row>
    <row r="293" spans="5:9" x14ac:dyDescent="0.3">
      <c r="F293" t="s">
        <v>647</v>
      </c>
    </row>
    <row r="294" spans="5:9" x14ac:dyDescent="0.3">
      <c r="G294" t="s">
        <v>648</v>
      </c>
    </row>
    <row r="295" spans="5:9" x14ac:dyDescent="0.3">
      <c r="H295" t="s">
        <v>646</v>
      </c>
    </row>
    <row r="296" spans="5:9" x14ac:dyDescent="0.3">
      <c r="G296" t="s">
        <v>644</v>
      </c>
    </row>
    <row r="297" spans="5:9" x14ac:dyDescent="0.3">
      <c r="G297" t="s">
        <v>645</v>
      </c>
    </row>
    <row r="299" spans="5:9" x14ac:dyDescent="0.3">
      <c r="F299" t="s">
        <v>651</v>
      </c>
    </row>
    <row r="301" spans="5:9" x14ac:dyDescent="0.3">
      <c r="G301" s="37" t="s">
        <v>649</v>
      </c>
      <c r="H301" s="24"/>
      <c r="I301" s="25"/>
    </row>
    <row r="302" spans="5:9" x14ac:dyDescent="0.3">
      <c r="G302" s="228" t="s">
        <v>650</v>
      </c>
      <c r="H302" s="227"/>
      <c r="I302" s="227"/>
    </row>
    <row r="303" spans="5:9" x14ac:dyDescent="0.3">
      <c r="G303" s="227"/>
      <c r="H303" t="s">
        <v>652</v>
      </c>
      <c r="I303" s="227"/>
    </row>
    <row r="304" spans="5:9" x14ac:dyDescent="0.3">
      <c r="G304" s="227"/>
      <c r="H304" s="227" t="s">
        <v>655</v>
      </c>
      <c r="I304" s="227"/>
    </row>
    <row r="305" spans="4:15" x14ac:dyDescent="0.3">
      <c r="G305" s="227"/>
      <c r="H305" s="227" t="s">
        <v>653</v>
      </c>
      <c r="I305" s="227"/>
    </row>
    <row r="306" spans="4:15" x14ac:dyDescent="0.3">
      <c r="G306" s="227"/>
      <c r="H306" s="229" t="s">
        <v>654</v>
      </c>
      <c r="I306" s="227"/>
    </row>
    <row r="308" spans="4:15" x14ac:dyDescent="0.3">
      <c r="G308" t="s">
        <v>395</v>
      </c>
      <c r="H308" t="s">
        <v>656</v>
      </c>
    </row>
    <row r="311" spans="4:15" x14ac:dyDescent="0.3">
      <c r="D311" s="153" t="s">
        <v>725</v>
      </c>
      <c r="E311" s="15"/>
      <c r="F311" s="15"/>
      <c r="G311" s="15"/>
      <c r="H311" s="15"/>
      <c r="I311" s="15"/>
      <c r="J311" s="15"/>
      <c r="K311" s="15"/>
      <c r="L311" s="15"/>
      <c r="M311" s="15"/>
      <c r="N311" s="15"/>
      <c r="O311" s="15"/>
    </row>
    <row r="313" spans="4:15" x14ac:dyDescent="0.3">
      <c r="E313" t="s">
        <v>545</v>
      </c>
    </row>
    <row r="314" spans="4:15" x14ac:dyDescent="0.3">
      <c r="F314" t="s">
        <v>657</v>
      </c>
    </row>
    <row r="315" spans="4:15" x14ac:dyDescent="0.3">
      <c r="G315" t="s">
        <v>658</v>
      </c>
    </row>
    <row r="317" spans="4:15" x14ac:dyDescent="0.3">
      <c r="E317" t="s">
        <v>719</v>
      </c>
    </row>
    <row r="320" spans="4:15" x14ac:dyDescent="0.3">
      <c r="E320" t="s">
        <v>684</v>
      </c>
    </row>
    <row r="321" spans="6:9" x14ac:dyDescent="0.3">
      <c r="F321" t="s">
        <v>669</v>
      </c>
    </row>
    <row r="328" spans="6:9" x14ac:dyDescent="0.3">
      <c r="G328" t="s">
        <v>666</v>
      </c>
    </row>
    <row r="329" spans="6:9" x14ac:dyDescent="0.3">
      <c r="H329" t="s">
        <v>662</v>
      </c>
    </row>
    <row r="330" spans="6:9" x14ac:dyDescent="0.3">
      <c r="I330" t="s">
        <v>659</v>
      </c>
    </row>
    <row r="331" spans="6:9" x14ac:dyDescent="0.3">
      <c r="H331" t="s">
        <v>720</v>
      </c>
    </row>
    <row r="332" spans="6:9" x14ac:dyDescent="0.3">
      <c r="H332" t="s">
        <v>660</v>
      </c>
    </row>
    <row r="333" spans="6:9" x14ac:dyDescent="0.3">
      <c r="I333" t="s">
        <v>661</v>
      </c>
    </row>
    <row r="334" spans="6:9" x14ac:dyDescent="0.3">
      <c r="G334" t="s">
        <v>667</v>
      </c>
    </row>
    <row r="335" spans="6:9" x14ac:dyDescent="0.3">
      <c r="H335" t="s">
        <v>663</v>
      </c>
    </row>
    <row r="336" spans="6:9" x14ac:dyDescent="0.3">
      <c r="I336" t="s">
        <v>500</v>
      </c>
    </row>
    <row r="337" spans="6:9" x14ac:dyDescent="0.3">
      <c r="G337" t="s">
        <v>668</v>
      </c>
    </row>
    <row r="338" spans="6:9" x14ac:dyDescent="0.3">
      <c r="H338" t="s">
        <v>664</v>
      </c>
    </row>
    <row r="339" spans="6:9" x14ac:dyDescent="0.3">
      <c r="I339" t="s">
        <v>501</v>
      </c>
    </row>
    <row r="340" spans="6:9" x14ac:dyDescent="0.3">
      <c r="H340" t="s">
        <v>502</v>
      </c>
    </row>
    <row r="342" spans="6:9" x14ac:dyDescent="0.3">
      <c r="F342" t="s">
        <v>699</v>
      </c>
    </row>
    <row r="343" spans="6:9" x14ac:dyDescent="0.3">
      <c r="G343" t="s">
        <v>670</v>
      </c>
    </row>
    <row r="344" spans="6:9" x14ac:dyDescent="0.3">
      <c r="H344" t="s">
        <v>671</v>
      </c>
    </row>
    <row r="345" spans="6:9" x14ac:dyDescent="0.3">
      <c r="I345" t="s">
        <v>672</v>
      </c>
    </row>
    <row r="347" spans="6:9" x14ac:dyDescent="0.3">
      <c r="G347" t="s">
        <v>673</v>
      </c>
    </row>
    <row r="348" spans="6:9" x14ac:dyDescent="0.3">
      <c r="H348" t="s">
        <v>674</v>
      </c>
    </row>
    <row r="349" spans="6:9" x14ac:dyDescent="0.3">
      <c r="H349" s="136"/>
      <c r="I349" t="s">
        <v>675</v>
      </c>
    </row>
    <row r="350" spans="6:9" x14ac:dyDescent="0.3">
      <c r="G350" t="s">
        <v>448</v>
      </c>
      <c r="I350" s="67"/>
    </row>
    <row r="351" spans="6:9" x14ac:dyDescent="0.3">
      <c r="H351" t="s">
        <v>683</v>
      </c>
      <c r="I351" s="67"/>
    </row>
    <row r="352" spans="6:9" x14ac:dyDescent="0.3">
      <c r="H352" t="s">
        <v>682</v>
      </c>
      <c r="I352" s="67"/>
    </row>
    <row r="353" spans="7:11" x14ac:dyDescent="0.3">
      <c r="I353" t="s">
        <v>721</v>
      </c>
    </row>
    <row r="355" spans="7:11" x14ac:dyDescent="0.3">
      <c r="G355" t="s">
        <v>443</v>
      </c>
    </row>
    <row r="356" spans="7:11" x14ac:dyDescent="0.3">
      <c r="H356" t="s">
        <v>234</v>
      </c>
    </row>
    <row r="357" spans="7:11" x14ac:dyDescent="0.3">
      <c r="I357" t="s">
        <v>700</v>
      </c>
    </row>
    <row r="358" spans="7:11" x14ac:dyDescent="0.3">
      <c r="I358" t="s">
        <v>701</v>
      </c>
    </row>
    <row r="359" spans="7:11" x14ac:dyDescent="0.3">
      <c r="H359" t="s">
        <v>235</v>
      </c>
      <c r="I359" t="s">
        <v>709</v>
      </c>
    </row>
    <row r="360" spans="7:11" x14ac:dyDescent="0.3">
      <c r="I360" t="s">
        <v>710</v>
      </c>
    </row>
    <row r="361" spans="7:11" x14ac:dyDescent="0.3">
      <c r="G361" t="s">
        <v>440</v>
      </c>
    </row>
    <row r="362" spans="7:11" x14ac:dyDescent="0.3">
      <c r="H362" t="s">
        <v>715</v>
      </c>
    </row>
    <row r="363" spans="7:11" x14ac:dyDescent="0.3">
      <c r="I363" t="s">
        <v>234</v>
      </c>
    </row>
    <row r="364" spans="7:11" x14ac:dyDescent="0.3">
      <c r="J364" t="s">
        <v>717</v>
      </c>
      <c r="K364" t="s">
        <v>718</v>
      </c>
    </row>
    <row r="366" spans="7:11" x14ac:dyDescent="0.3">
      <c r="I366" t="s">
        <v>235</v>
      </c>
      <c r="J366" s="17" t="s">
        <v>503</v>
      </c>
    </row>
    <row r="367" spans="7:11" x14ac:dyDescent="0.3">
      <c r="J367" t="s">
        <v>716</v>
      </c>
      <c r="K367" t="s">
        <v>722</v>
      </c>
    </row>
    <row r="368" spans="7:11" x14ac:dyDescent="0.3">
      <c r="G368" t="s">
        <v>711</v>
      </c>
    </row>
    <row r="369" spans="7:11" x14ac:dyDescent="0.3">
      <c r="H369" t="s">
        <v>712</v>
      </c>
    </row>
    <row r="370" spans="7:11" x14ac:dyDescent="0.3">
      <c r="I370" t="s">
        <v>713</v>
      </c>
    </row>
    <row r="371" spans="7:11" x14ac:dyDescent="0.3">
      <c r="I371" t="s">
        <v>714</v>
      </c>
    </row>
    <row r="372" spans="7:11" x14ac:dyDescent="0.3">
      <c r="G372" t="s">
        <v>685</v>
      </c>
      <c r="I372" s="67"/>
    </row>
    <row r="373" spans="7:11" x14ac:dyDescent="0.3">
      <c r="H373" t="s">
        <v>451</v>
      </c>
    </row>
    <row r="374" spans="7:11" x14ac:dyDescent="0.3">
      <c r="I374" t="s">
        <v>665</v>
      </c>
      <c r="J374" s="67"/>
    </row>
    <row r="375" spans="7:11" x14ac:dyDescent="0.3">
      <c r="J375" t="s">
        <v>686</v>
      </c>
    </row>
    <row r="376" spans="7:11" x14ac:dyDescent="0.3">
      <c r="K376" t="s">
        <v>357</v>
      </c>
    </row>
    <row r="377" spans="7:11" x14ac:dyDescent="0.3">
      <c r="K377" t="s">
        <v>358</v>
      </c>
    </row>
    <row r="378" spans="7:11" x14ac:dyDescent="0.3">
      <c r="I378" t="s">
        <v>687</v>
      </c>
      <c r="J378" s="17" t="s">
        <v>503</v>
      </c>
    </row>
    <row r="379" spans="7:11" x14ac:dyDescent="0.3">
      <c r="J379" t="s">
        <v>688</v>
      </c>
    </row>
    <row r="380" spans="7:11" x14ac:dyDescent="0.3">
      <c r="H380" t="s">
        <v>624</v>
      </c>
    </row>
    <row r="381" spans="7:11" x14ac:dyDescent="0.3">
      <c r="I381" t="s">
        <v>689</v>
      </c>
    </row>
    <row r="382" spans="7:11" x14ac:dyDescent="0.3">
      <c r="H382" s="136"/>
      <c r="J382" t="s">
        <v>690</v>
      </c>
    </row>
    <row r="383" spans="7:11" x14ac:dyDescent="0.3">
      <c r="H383" s="136"/>
      <c r="J383" t="s">
        <v>695</v>
      </c>
    </row>
    <row r="384" spans="7:11" x14ac:dyDescent="0.3">
      <c r="H384" s="136"/>
      <c r="I384" t="s">
        <v>691</v>
      </c>
    </row>
    <row r="385" spans="6:10" x14ac:dyDescent="0.3">
      <c r="H385" s="136"/>
      <c r="J385" t="s">
        <v>692</v>
      </c>
    </row>
    <row r="386" spans="6:10" x14ac:dyDescent="0.3">
      <c r="H386" s="136"/>
      <c r="J386" t="s">
        <v>696</v>
      </c>
    </row>
    <row r="387" spans="6:10" x14ac:dyDescent="0.3">
      <c r="H387" s="136"/>
    </row>
    <row r="388" spans="6:10" x14ac:dyDescent="0.3">
      <c r="G388" t="s">
        <v>693</v>
      </c>
      <c r="H388" s="136"/>
    </row>
    <row r="389" spans="6:10" x14ac:dyDescent="0.3">
      <c r="H389" t="s">
        <v>694</v>
      </c>
    </row>
    <row r="390" spans="6:10" x14ac:dyDescent="0.3">
      <c r="H390" s="136"/>
    </row>
    <row r="391" spans="6:10" x14ac:dyDescent="0.3">
      <c r="F391" t="s">
        <v>697</v>
      </c>
      <c r="H391" s="136"/>
    </row>
    <row r="392" spans="6:10" x14ac:dyDescent="0.3">
      <c r="G392" t="s">
        <v>463</v>
      </c>
      <c r="H392" s="136"/>
    </row>
    <row r="393" spans="6:10" x14ac:dyDescent="0.3">
      <c r="H393" t="s">
        <v>698</v>
      </c>
    </row>
    <row r="395" spans="6:10" x14ac:dyDescent="0.3">
      <c r="G395" s="51" t="s">
        <v>705</v>
      </c>
    </row>
    <row r="396" spans="6:10" x14ac:dyDescent="0.3">
      <c r="H396" t="s">
        <v>706</v>
      </c>
    </row>
    <row r="397" spans="6:10" x14ac:dyDescent="0.3">
      <c r="H397" s="51"/>
      <c r="I397" t="s">
        <v>507</v>
      </c>
    </row>
    <row r="398" spans="6:10" x14ac:dyDescent="0.3">
      <c r="H398" s="51"/>
      <c r="I398" t="s">
        <v>508</v>
      </c>
    </row>
    <row r="399" spans="6:10" x14ac:dyDescent="0.3">
      <c r="H399" s="51"/>
      <c r="J399" t="s">
        <v>514</v>
      </c>
    </row>
    <row r="400" spans="6:10" x14ac:dyDescent="0.3">
      <c r="H400" s="51"/>
      <c r="J400" t="s">
        <v>515</v>
      </c>
    </row>
    <row r="401" spans="6:10" x14ac:dyDescent="0.3">
      <c r="H401" s="51"/>
      <c r="J401" t="s">
        <v>516</v>
      </c>
    </row>
    <row r="402" spans="6:10" x14ac:dyDescent="0.3">
      <c r="H402" s="51" t="s">
        <v>707</v>
      </c>
    </row>
    <row r="403" spans="6:10" x14ac:dyDescent="0.3">
      <c r="H403" s="64"/>
      <c r="I403" t="s">
        <v>510</v>
      </c>
    </row>
    <row r="404" spans="6:10" x14ac:dyDescent="0.3">
      <c r="H404" s="64"/>
      <c r="J404" t="s">
        <v>509</v>
      </c>
    </row>
    <row r="405" spans="6:10" x14ac:dyDescent="0.3">
      <c r="H405" s="64"/>
      <c r="I405" t="s">
        <v>511</v>
      </c>
    </row>
    <row r="406" spans="6:10" x14ac:dyDescent="0.3">
      <c r="H406" s="64"/>
      <c r="J406" t="s">
        <v>513</v>
      </c>
    </row>
    <row r="407" spans="6:10" x14ac:dyDescent="0.3">
      <c r="H407" s="64"/>
      <c r="J407" t="s">
        <v>512</v>
      </c>
    </row>
    <row r="409" spans="6:10" x14ac:dyDescent="0.3">
      <c r="H409" s="230" t="s">
        <v>708</v>
      </c>
    </row>
    <row r="410" spans="6:10" x14ac:dyDescent="0.3">
      <c r="H410" s="64"/>
    </row>
    <row r="411" spans="6:10" x14ac:dyDescent="0.3">
      <c r="F411" t="s">
        <v>438</v>
      </c>
    </row>
    <row r="412" spans="6:10" x14ac:dyDescent="0.3">
      <c r="G412" t="s">
        <v>703</v>
      </c>
    </row>
    <row r="413" spans="6:10" x14ac:dyDescent="0.3">
      <c r="H413" t="s">
        <v>360</v>
      </c>
    </row>
    <row r="414" spans="6:10" x14ac:dyDescent="0.3">
      <c r="G414" t="s">
        <v>704</v>
      </c>
    </row>
    <row r="417" spans="4:17" x14ac:dyDescent="0.3">
      <c r="E417" s="15" t="s">
        <v>232</v>
      </c>
      <c r="F417" s="15"/>
      <c r="G417" s="15"/>
      <c r="H417" s="15"/>
      <c r="I417" s="15"/>
      <c r="J417" s="15"/>
      <c r="K417" s="15"/>
      <c r="L417" s="15"/>
      <c r="M417" s="15"/>
      <c r="N417" s="15"/>
      <c r="O417" s="15"/>
      <c r="P417" s="15"/>
      <c r="Q417" s="15"/>
    </row>
    <row r="418" spans="4:17" x14ac:dyDescent="0.3">
      <c r="E418" s="15"/>
      <c r="F418" s="15" t="s">
        <v>390</v>
      </c>
      <c r="G418" s="15"/>
      <c r="H418" s="15"/>
      <c r="I418" s="15"/>
      <c r="J418" s="15"/>
      <c r="K418" s="15"/>
      <c r="L418" s="15"/>
      <c r="M418" s="15"/>
      <c r="N418" s="15"/>
      <c r="O418" s="15"/>
      <c r="P418" s="15"/>
      <c r="Q418" s="15"/>
    </row>
    <row r="419" spans="4:17" x14ac:dyDescent="0.3">
      <c r="E419" s="15"/>
      <c r="F419" s="15"/>
      <c r="G419" s="15" t="s">
        <v>391</v>
      </c>
      <c r="H419" s="15"/>
      <c r="I419" s="15"/>
      <c r="J419" s="15"/>
      <c r="K419" s="15"/>
      <c r="L419" s="15"/>
      <c r="M419" s="15"/>
      <c r="N419" s="15"/>
      <c r="O419" s="15"/>
      <c r="P419" s="15"/>
      <c r="Q419" s="15"/>
    </row>
    <row r="420" spans="4:17" x14ac:dyDescent="0.3">
      <c r="E420" s="15"/>
      <c r="F420" s="15" t="s">
        <v>504</v>
      </c>
      <c r="G420" s="15"/>
      <c r="H420" s="15"/>
      <c r="I420" s="15"/>
      <c r="J420" s="15"/>
      <c r="K420" s="15"/>
      <c r="L420" s="15"/>
      <c r="M420" s="15"/>
      <c r="N420" s="15"/>
      <c r="O420" s="15"/>
      <c r="P420" s="15"/>
      <c r="Q420" s="15"/>
    </row>
    <row r="421" spans="4:17" x14ac:dyDescent="0.3">
      <c r="G421" t="s">
        <v>505</v>
      </c>
    </row>
    <row r="423" spans="4:17" x14ac:dyDescent="0.3">
      <c r="D423" s="153" t="s">
        <v>726</v>
      </c>
      <c r="E423" s="15"/>
      <c r="F423" s="15"/>
      <c r="G423" s="15"/>
      <c r="H423" s="15"/>
      <c r="I423" s="15"/>
      <c r="J423" s="15"/>
    </row>
    <row r="424" spans="4:17" x14ac:dyDescent="0.3">
      <c r="D424" s="1"/>
      <c r="E424" t="s">
        <v>702</v>
      </c>
      <c r="L424" s="67" t="s">
        <v>230</v>
      </c>
    </row>
    <row r="425" spans="4:17" x14ac:dyDescent="0.3">
      <c r="D425" s="1"/>
      <c r="F425" t="s">
        <v>539</v>
      </c>
    </row>
    <row r="426" spans="4:17" x14ac:dyDescent="0.3">
      <c r="D426" s="1"/>
      <c r="F426" t="s">
        <v>543</v>
      </c>
    </row>
    <row r="427" spans="4:17" x14ac:dyDescent="0.3">
      <c r="D427" s="1"/>
    </row>
    <row r="428" spans="4:17" ht="15" thickBot="1" x14ac:dyDescent="0.35">
      <c r="E428" t="s">
        <v>353</v>
      </c>
    </row>
    <row r="429" spans="4:17" ht="15" thickBot="1" x14ac:dyDescent="0.35">
      <c r="F429" s="75" t="s">
        <v>393</v>
      </c>
      <c r="G429" s="73"/>
      <c r="H429" s="73"/>
      <c r="I429" s="74"/>
    </row>
    <row r="430" spans="4:17" x14ac:dyDescent="0.3">
      <c r="G430" t="s">
        <v>392</v>
      </c>
    </row>
    <row r="431" spans="4:17" x14ac:dyDescent="0.3">
      <c r="G431" t="s">
        <v>394</v>
      </c>
    </row>
    <row r="433" spans="4:11" x14ac:dyDescent="0.3">
      <c r="F433" t="s">
        <v>754</v>
      </c>
    </row>
    <row r="435" spans="4:11" x14ac:dyDescent="0.3">
      <c r="E435" t="s">
        <v>238</v>
      </c>
    </row>
    <row r="437" spans="4:11" x14ac:dyDescent="0.3">
      <c r="E437" t="s">
        <v>395</v>
      </c>
    </row>
    <row r="438" spans="4:11" x14ac:dyDescent="0.3">
      <c r="F438" t="s">
        <v>396</v>
      </c>
    </row>
    <row r="440" spans="4:11" x14ac:dyDescent="0.3">
      <c r="D440" s="1" t="s">
        <v>759</v>
      </c>
    </row>
    <row r="441" spans="4:11" x14ac:dyDescent="0.3">
      <c r="E441" t="s">
        <v>760</v>
      </c>
    </row>
    <row r="442" spans="4:11" x14ac:dyDescent="0.3">
      <c r="F442" t="s">
        <v>763</v>
      </c>
    </row>
    <row r="443" spans="4:11" x14ac:dyDescent="0.3">
      <c r="G443" t="s">
        <v>761</v>
      </c>
    </row>
    <row r="444" spans="4:11" x14ac:dyDescent="0.3">
      <c r="F444" t="s">
        <v>764</v>
      </c>
    </row>
    <row r="445" spans="4:11" x14ac:dyDescent="0.3">
      <c r="G445" t="s">
        <v>762</v>
      </c>
    </row>
    <row r="446" spans="4:11" ht="15" thickBot="1" x14ac:dyDescent="0.35"/>
    <row r="447" spans="4:11" ht="15" thickBot="1" x14ac:dyDescent="0.35">
      <c r="H447" s="75" t="s">
        <v>756</v>
      </c>
      <c r="I447" s="73"/>
      <c r="J447" s="73"/>
      <c r="K447" s="74"/>
    </row>
    <row r="448" spans="4:11" x14ac:dyDescent="0.3">
      <c r="I448" t="s">
        <v>755</v>
      </c>
    </row>
    <row r="450" spans="4:10" x14ac:dyDescent="0.3">
      <c r="E450" t="s">
        <v>496</v>
      </c>
    </row>
    <row r="451" spans="4:10" x14ac:dyDescent="0.3">
      <c r="F451" t="s">
        <v>359</v>
      </c>
    </row>
    <row r="452" spans="4:10" x14ac:dyDescent="0.3">
      <c r="F452" t="s">
        <v>354</v>
      </c>
    </row>
    <row r="453" spans="4:10" x14ac:dyDescent="0.3">
      <c r="E453" s="15" t="s">
        <v>497</v>
      </c>
      <c r="F453" s="15"/>
      <c r="G453" s="15"/>
      <c r="H453" s="15"/>
      <c r="I453" s="15"/>
      <c r="J453" s="15"/>
    </row>
    <row r="454" spans="4:10" x14ac:dyDescent="0.3">
      <c r="E454" s="15"/>
      <c r="F454" s="15" t="s">
        <v>498</v>
      </c>
      <c r="G454" s="15"/>
      <c r="H454" s="15"/>
      <c r="I454" s="15"/>
      <c r="J454" s="15"/>
    </row>
    <row r="455" spans="4:10" x14ac:dyDescent="0.3">
      <c r="E455" s="15" t="s">
        <v>401</v>
      </c>
      <c r="F455" s="15"/>
      <c r="G455" s="15"/>
      <c r="H455" s="15"/>
      <c r="I455" s="15"/>
      <c r="J455" s="15"/>
    </row>
    <row r="458" spans="4:10" x14ac:dyDescent="0.3">
      <c r="D458" s="153" t="s">
        <v>727</v>
      </c>
      <c r="E458" s="15"/>
      <c r="F458" s="15"/>
      <c r="G458" s="15"/>
      <c r="H458" s="15"/>
      <c r="I458" s="15"/>
      <c r="J458" s="15"/>
    </row>
    <row r="459" spans="4:10" x14ac:dyDescent="0.3">
      <c r="E459" t="s">
        <v>250</v>
      </c>
    </row>
    <row r="460" spans="4:10" x14ac:dyDescent="0.3">
      <c r="F460" t="s">
        <v>479</v>
      </c>
    </row>
    <row r="461" spans="4:10" x14ac:dyDescent="0.3">
      <c r="E461" t="s">
        <v>251</v>
      </c>
    </row>
    <row r="462" spans="4:10" x14ac:dyDescent="0.3">
      <c r="F462" t="s">
        <v>484</v>
      </c>
    </row>
    <row r="463" spans="4:10" x14ac:dyDescent="0.3">
      <c r="F463" s="117" t="s">
        <v>252</v>
      </c>
      <c r="G463" s="118" t="s">
        <v>253</v>
      </c>
      <c r="H463" s="118" t="s">
        <v>270</v>
      </c>
      <c r="J463" s="99" t="s">
        <v>271</v>
      </c>
    </row>
    <row r="464" spans="4:10" x14ac:dyDescent="0.3">
      <c r="F464" s="65">
        <v>1</v>
      </c>
      <c r="G464" s="96">
        <f>Simulation!D21</f>
        <v>0.34141715214740553</v>
      </c>
      <c r="H464" s="97">
        <f t="shared" ref="H464:H473" si="0">G464*$J$464</f>
        <v>16682.324888226529</v>
      </c>
      <c r="J464" s="98">
        <f>Simulation!C10</f>
        <v>48862</v>
      </c>
    </row>
    <row r="465" spans="4:14" x14ac:dyDescent="0.3">
      <c r="F465" s="65">
        <v>2</v>
      </c>
      <c r="G465" s="96">
        <f>Simulation!D22</f>
        <v>0.17070857607370277</v>
      </c>
      <c r="H465" s="97">
        <f t="shared" si="0"/>
        <v>8341.1624441132644</v>
      </c>
    </row>
    <row r="466" spans="4:14" x14ac:dyDescent="0.3">
      <c r="F466" s="65">
        <v>3</v>
      </c>
      <c r="G466" s="96">
        <f>Simulation!D23</f>
        <v>0.1138057173824685</v>
      </c>
      <c r="H466" s="97">
        <f t="shared" si="0"/>
        <v>5560.7749627421763</v>
      </c>
    </row>
    <row r="467" spans="4:14" x14ac:dyDescent="0.3">
      <c r="F467" s="65">
        <v>4</v>
      </c>
      <c r="G467" s="96">
        <f>Simulation!D24</f>
        <v>8.5354288036851383E-2</v>
      </c>
      <c r="H467" s="97">
        <f t="shared" si="0"/>
        <v>4170.5812220566322</v>
      </c>
    </row>
    <row r="468" spans="4:14" x14ac:dyDescent="0.3">
      <c r="F468" s="65">
        <v>5</v>
      </c>
      <c r="G468" s="96">
        <f>Simulation!D25</f>
        <v>6.828343042948111E-2</v>
      </c>
      <c r="H468" s="97">
        <f t="shared" si="0"/>
        <v>3336.4649776453061</v>
      </c>
    </row>
    <row r="469" spans="4:14" x14ac:dyDescent="0.3">
      <c r="F469" s="65">
        <v>6</v>
      </c>
      <c r="G469" s="96">
        <f>Simulation!D26</f>
        <v>5.6902858691234251E-2</v>
      </c>
      <c r="H469" s="97">
        <f t="shared" si="0"/>
        <v>2780.3874813710881</v>
      </c>
    </row>
    <row r="470" spans="4:14" x14ac:dyDescent="0.3">
      <c r="F470" s="65">
        <v>7</v>
      </c>
      <c r="G470" s="96">
        <f>Simulation!D27</f>
        <v>4.877387887820079E-2</v>
      </c>
      <c r="H470" s="97">
        <f t="shared" si="0"/>
        <v>2383.1892697466469</v>
      </c>
    </row>
    <row r="471" spans="4:14" x14ac:dyDescent="0.3">
      <c r="F471" s="65">
        <v>8</v>
      </c>
      <c r="G471" s="96">
        <f>Simulation!D28</f>
        <v>4.2677144018425692E-2</v>
      </c>
      <c r="H471" s="97">
        <f t="shared" si="0"/>
        <v>2085.2906110283161</v>
      </c>
    </row>
    <row r="472" spans="4:14" x14ac:dyDescent="0.3">
      <c r="F472" s="65">
        <v>9</v>
      </c>
      <c r="G472" s="96">
        <f>Simulation!D29</f>
        <v>3.7935239127489501E-2</v>
      </c>
      <c r="H472" s="97">
        <f t="shared" si="0"/>
        <v>1853.5916542473919</v>
      </c>
    </row>
    <row r="473" spans="4:14" x14ac:dyDescent="0.3">
      <c r="F473" s="65">
        <v>10</v>
      </c>
      <c r="G473" s="96">
        <f>Simulation!D30</f>
        <v>3.4141715214740555E-2</v>
      </c>
      <c r="H473" s="97">
        <f t="shared" si="0"/>
        <v>1668.2324888226531</v>
      </c>
    </row>
    <row r="474" spans="4:14" x14ac:dyDescent="0.3">
      <c r="G474" s="68">
        <f>SUM(G464:G473)</f>
        <v>1.0000000000000002</v>
      </c>
    </row>
    <row r="475" spans="4:14" x14ac:dyDescent="0.3">
      <c r="D475" s="72"/>
      <c r="F475" s="155" t="s">
        <v>487</v>
      </c>
      <c r="G475" s="155"/>
      <c r="H475" s="155"/>
      <c r="I475" s="15"/>
      <c r="J475" s="15"/>
    </row>
    <row r="476" spans="4:14" ht="15" thickBot="1" x14ac:dyDescent="0.35">
      <c r="F476" s="15"/>
      <c r="G476" s="15"/>
      <c r="H476" s="15"/>
      <c r="I476" s="15"/>
      <c r="J476" s="15"/>
    </row>
    <row r="477" spans="4:14" ht="15" thickBot="1" x14ac:dyDescent="0.35">
      <c r="F477" s="15"/>
      <c r="G477" s="156" t="s">
        <v>333</v>
      </c>
      <c r="H477" s="157"/>
      <c r="I477" s="157"/>
      <c r="J477" s="158"/>
    </row>
    <row r="478" spans="4:14" x14ac:dyDescent="0.3">
      <c r="F478" s="15"/>
      <c r="G478" s="153"/>
      <c r="H478" s="15"/>
      <c r="I478" s="15"/>
      <c r="J478" s="15"/>
    </row>
    <row r="479" spans="4:14" x14ac:dyDescent="0.3">
      <c r="F479" s="15"/>
      <c r="G479" s="153"/>
      <c r="H479" s="159" t="s">
        <v>337</v>
      </c>
      <c r="I479" s="48"/>
      <c r="J479" s="48"/>
      <c r="K479" s="24"/>
      <c r="L479" s="24"/>
      <c r="M479" s="24"/>
      <c r="N479" s="121"/>
    </row>
    <row r="480" spans="4:14" x14ac:dyDescent="0.3">
      <c r="F480" s="15"/>
      <c r="G480" s="15"/>
      <c r="H480" s="15"/>
      <c r="I480" s="15"/>
      <c r="J480" s="15"/>
    </row>
    <row r="481" spans="4:17" x14ac:dyDescent="0.3">
      <c r="F481" s="15"/>
      <c r="G481" s="15"/>
      <c r="H481" s="15" t="s">
        <v>486</v>
      </c>
      <c r="I481" s="15"/>
      <c r="J481" s="15"/>
    </row>
    <row r="482" spans="4:17" x14ac:dyDescent="0.3">
      <c r="F482" s="15"/>
      <c r="G482" s="15"/>
      <c r="H482" s="15"/>
      <c r="I482" s="15" t="s">
        <v>488</v>
      </c>
      <c r="J482" s="15"/>
    </row>
    <row r="483" spans="4:17" x14ac:dyDescent="0.3">
      <c r="F483" s="15"/>
      <c r="G483" s="15"/>
      <c r="H483" s="15"/>
      <c r="I483" s="15"/>
      <c r="J483" s="15"/>
    </row>
    <row r="484" spans="4:17" x14ac:dyDescent="0.3">
      <c r="F484" s="15"/>
      <c r="G484" s="15"/>
      <c r="H484" s="15"/>
      <c r="I484" s="15"/>
      <c r="J484" s="160" t="s">
        <v>489</v>
      </c>
      <c r="K484" s="120"/>
      <c r="L484" s="120"/>
      <c r="M484" s="120"/>
      <c r="N484" s="130"/>
    </row>
    <row r="485" spans="4:17" x14ac:dyDescent="0.3">
      <c r="F485" s="15"/>
      <c r="G485" s="15"/>
      <c r="H485" s="15"/>
      <c r="I485" s="15"/>
      <c r="J485" s="15"/>
      <c r="K485" t="s">
        <v>480</v>
      </c>
    </row>
    <row r="486" spans="4:17" x14ac:dyDescent="0.3">
      <c r="F486" s="15"/>
      <c r="G486" s="15"/>
      <c r="H486" s="15"/>
      <c r="I486" s="15"/>
      <c r="J486" s="15"/>
      <c r="K486" s="154" t="s">
        <v>481</v>
      </c>
      <c r="L486" s="24"/>
      <c r="M486" s="24"/>
      <c r="N486" s="25"/>
      <c r="O486" s="25"/>
      <c r="Q486" s="17" t="s">
        <v>494</v>
      </c>
    </row>
    <row r="487" spans="4:17" x14ac:dyDescent="0.3">
      <c r="F487" s="15"/>
      <c r="G487" s="15"/>
      <c r="H487" s="15"/>
      <c r="I487" s="15"/>
      <c r="J487" s="15"/>
      <c r="L487" t="s">
        <v>495</v>
      </c>
    </row>
    <row r="488" spans="4:17" x14ac:dyDescent="0.3">
      <c r="F488" s="15"/>
      <c r="G488" s="15"/>
      <c r="H488" s="15"/>
      <c r="I488" s="15"/>
      <c r="J488" s="15"/>
      <c r="L488" t="s">
        <v>482</v>
      </c>
    </row>
    <row r="489" spans="4:17" x14ac:dyDescent="0.3">
      <c r="F489" s="15"/>
      <c r="G489" s="15"/>
      <c r="H489" s="15"/>
      <c r="I489" s="15"/>
      <c r="J489" s="15"/>
      <c r="M489" t="s">
        <v>483</v>
      </c>
    </row>
    <row r="490" spans="4:17" x14ac:dyDescent="0.3">
      <c r="F490" s="15" t="s">
        <v>490</v>
      </c>
      <c r="G490" s="15"/>
      <c r="H490" s="15"/>
      <c r="I490" s="15"/>
      <c r="J490" s="15"/>
    </row>
    <row r="491" spans="4:17" x14ac:dyDescent="0.3">
      <c r="F491" s="15"/>
      <c r="G491" s="15" t="s">
        <v>254</v>
      </c>
      <c r="H491" s="15"/>
      <c r="I491" s="15"/>
      <c r="J491" s="15"/>
    </row>
    <row r="492" spans="4:17" x14ac:dyDescent="0.3">
      <c r="F492" s="15"/>
      <c r="G492" s="15" t="s">
        <v>255</v>
      </c>
      <c r="H492" s="15"/>
      <c r="I492" s="15"/>
      <c r="J492" s="15"/>
    </row>
    <row r="493" spans="4:17" x14ac:dyDescent="0.3">
      <c r="F493" s="15"/>
      <c r="G493" s="15"/>
      <c r="H493" s="15"/>
      <c r="I493" s="15"/>
      <c r="J493" s="15"/>
    </row>
    <row r="495" spans="4:17" x14ac:dyDescent="0.3">
      <c r="D495" s="153" t="s">
        <v>388</v>
      </c>
      <c r="E495" s="15"/>
      <c r="F495" s="15"/>
      <c r="G495" s="15"/>
      <c r="H495" s="15"/>
      <c r="I495" s="15"/>
      <c r="J495" s="15"/>
      <c r="K495" s="15"/>
      <c r="L495" s="15"/>
    </row>
    <row r="496" spans="4:17" x14ac:dyDescent="0.3">
      <c r="D496" s="15"/>
      <c r="E496" s="15" t="s">
        <v>491</v>
      </c>
      <c r="F496" s="15"/>
      <c r="G496" s="15"/>
      <c r="H496" s="15"/>
      <c r="I496" s="15"/>
      <c r="J496" s="15"/>
      <c r="K496" s="15"/>
      <c r="L496" s="15"/>
    </row>
    <row r="497" spans="1:22" x14ac:dyDescent="0.3">
      <c r="D497" s="15"/>
      <c r="E497" s="15"/>
      <c r="F497" s="15" t="s">
        <v>492</v>
      </c>
      <c r="G497" s="15"/>
      <c r="H497" s="15"/>
      <c r="I497" s="15"/>
      <c r="J497" s="15"/>
      <c r="K497" s="15"/>
      <c r="L497" s="15"/>
    </row>
    <row r="498" spans="1:22" x14ac:dyDescent="0.3">
      <c r="D498" s="15"/>
      <c r="E498" s="15" t="s">
        <v>493</v>
      </c>
      <c r="F498" s="15"/>
      <c r="G498" s="15"/>
      <c r="H498" s="15"/>
      <c r="I498" s="15"/>
      <c r="J498" s="15"/>
      <c r="K498" s="15"/>
      <c r="L498" s="15"/>
    </row>
    <row r="503" spans="1:22" ht="15" thickBot="1" x14ac:dyDescent="0.35">
      <c r="A503" s="2" t="s">
        <v>347</v>
      </c>
      <c r="B503" s="3"/>
      <c r="C503" s="3"/>
      <c r="D503" s="3"/>
      <c r="E503" s="3"/>
      <c r="F503" s="3"/>
      <c r="G503" s="3"/>
      <c r="H503" s="3"/>
      <c r="I503" s="3"/>
      <c r="J503" s="3"/>
      <c r="K503" s="3"/>
      <c r="L503" s="3"/>
      <c r="M503" s="3"/>
      <c r="N503" s="3"/>
      <c r="O503" s="3"/>
      <c r="P503" s="3"/>
      <c r="Q503" s="3"/>
      <c r="R503" s="3"/>
      <c r="S503" s="3"/>
      <c r="T503" s="3"/>
      <c r="U503" s="3"/>
      <c r="V503" s="3"/>
    </row>
    <row r="504" spans="1:22" x14ac:dyDescent="0.3">
      <c r="A504" s="1"/>
    </row>
    <row r="505" spans="1:22" x14ac:dyDescent="0.3">
      <c r="A505" s="1"/>
    </row>
    <row r="506" spans="1:22" x14ac:dyDescent="0.3">
      <c r="A506" s="1"/>
    </row>
    <row r="507" spans="1:22" x14ac:dyDescent="0.3">
      <c r="A507" s="1"/>
    </row>
    <row r="508" spans="1:22" x14ac:dyDescent="0.3">
      <c r="A508" s="1"/>
    </row>
    <row r="509" spans="1:22" x14ac:dyDescent="0.3">
      <c r="A509" s="1"/>
    </row>
    <row r="510" spans="1:22" x14ac:dyDescent="0.3">
      <c r="A510" s="1"/>
    </row>
    <row r="511" spans="1:22" x14ac:dyDescent="0.3">
      <c r="A511" s="1"/>
    </row>
    <row r="512" spans="1:22" x14ac:dyDescent="0.3">
      <c r="A512" s="1"/>
    </row>
    <row r="513" spans="1:4" x14ac:dyDescent="0.3">
      <c r="A513" s="1"/>
    </row>
    <row r="514" spans="1:4" x14ac:dyDescent="0.3">
      <c r="A514" s="1"/>
    </row>
    <row r="515" spans="1:4" x14ac:dyDescent="0.3">
      <c r="A515" s="1"/>
    </row>
    <row r="516" spans="1:4" x14ac:dyDescent="0.3">
      <c r="A516" s="1"/>
    </row>
    <row r="517" spans="1:4" x14ac:dyDescent="0.3">
      <c r="A517" s="1"/>
    </row>
    <row r="518" spans="1:4" x14ac:dyDescent="0.3">
      <c r="A518" s="1"/>
    </row>
    <row r="519" spans="1:4" x14ac:dyDescent="0.3">
      <c r="A519" s="1"/>
    </row>
    <row r="520" spans="1:4" x14ac:dyDescent="0.3">
      <c r="A520" s="1"/>
    </row>
    <row r="521" spans="1:4" x14ac:dyDescent="0.3">
      <c r="A521" s="1"/>
    </row>
    <row r="522" spans="1:4" x14ac:dyDescent="0.3">
      <c r="A522" s="1"/>
    </row>
    <row r="523" spans="1:4" x14ac:dyDescent="0.3">
      <c r="A523" s="1"/>
    </row>
    <row r="524" spans="1:4" x14ac:dyDescent="0.3">
      <c r="A524" s="1"/>
    </row>
    <row r="525" spans="1:4" x14ac:dyDescent="0.3">
      <c r="A525" s="1"/>
    </row>
    <row r="527" spans="1:4" x14ac:dyDescent="0.3">
      <c r="C527" s="1" t="s">
        <v>264</v>
      </c>
    </row>
    <row r="528" spans="1:4" x14ac:dyDescent="0.3">
      <c r="D528" t="s">
        <v>770</v>
      </c>
    </row>
    <row r="530" spans="3:5" x14ac:dyDescent="0.3">
      <c r="C530" s="1" t="s">
        <v>265</v>
      </c>
    </row>
    <row r="531" spans="3:5" x14ac:dyDescent="0.3">
      <c r="D531" t="s">
        <v>240</v>
      </c>
    </row>
    <row r="532" spans="3:5" x14ac:dyDescent="0.3">
      <c r="E532" t="s">
        <v>768</v>
      </c>
    </row>
    <row r="533" spans="3:5" x14ac:dyDescent="0.3">
      <c r="D533" t="s">
        <v>239</v>
      </c>
    </row>
    <row r="534" spans="3:5" x14ac:dyDescent="0.3">
      <c r="E534" t="s">
        <v>769</v>
      </c>
    </row>
    <row r="535" spans="3:5" x14ac:dyDescent="0.3">
      <c r="C535" s="1" t="s">
        <v>246</v>
      </c>
    </row>
    <row r="536" spans="3:5" x14ac:dyDescent="0.3">
      <c r="D536" t="s">
        <v>242</v>
      </c>
    </row>
    <row r="537" spans="3:5" x14ac:dyDescent="0.3">
      <c r="E537" t="s">
        <v>517</v>
      </c>
    </row>
    <row r="538" spans="3:5" x14ac:dyDescent="0.3">
      <c r="D538" t="s">
        <v>244</v>
      </c>
    </row>
    <row r="539" spans="3:5" x14ac:dyDescent="0.3">
      <c r="D539" t="s">
        <v>518</v>
      </c>
    </row>
    <row r="541" spans="3:5" x14ac:dyDescent="0.3">
      <c r="C541" s="1" t="s">
        <v>247</v>
      </c>
    </row>
    <row r="542" spans="3:5" x14ac:dyDescent="0.3">
      <c r="D542" t="s">
        <v>519</v>
      </c>
    </row>
    <row r="544" spans="3:5" x14ac:dyDescent="0.3">
      <c r="C544" s="1" t="s">
        <v>243</v>
      </c>
    </row>
    <row r="545" spans="1:22" x14ac:dyDescent="0.3">
      <c r="C545" s="1"/>
      <c r="D545" t="s">
        <v>334</v>
      </c>
    </row>
    <row r="546" spans="1:22" x14ac:dyDescent="0.3">
      <c r="C546" s="1"/>
      <c r="E546" t="s">
        <v>331</v>
      </c>
    </row>
    <row r="547" spans="1:22" x14ac:dyDescent="0.3">
      <c r="C547" s="1"/>
      <c r="F547" s="119" t="s">
        <v>335</v>
      </c>
      <c r="G547" s="120"/>
      <c r="H547" s="120"/>
      <c r="I547" s="120"/>
      <c r="J547" s="120"/>
      <c r="K547" s="24"/>
      <c r="L547" s="24"/>
      <c r="M547" s="24"/>
      <c r="N547" s="25"/>
    </row>
    <row r="548" spans="1:22" x14ac:dyDescent="0.3">
      <c r="C548" s="1"/>
      <c r="G548" t="s">
        <v>336</v>
      </c>
    </row>
    <row r="549" spans="1:22" x14ac:dyDescent="0.3">
      <c r="C549" s="1"/>
    </row>
    <row r="550" spans="1:22" x14ac:dyDescent="0.3">
      <c r="D550" t="s">
        <v>232</v>
      </c>
    </row>
    <row r="551" spans="1:22" x14ac:dyDescent="0.3">
      <c r="E551" t="s">
        <v>332</v>
      </c>
    </row>
    <row r="552" spans="1:22" x14ac:dyDescent="0.3">
      <c r="E552" t="s">
        <v>248</v>
      </c>
    </row>
    <row r="553" spans="1:22" x14ac:dyDescent="0.3">
      <c r="E553" t="s">
        <v>256</v>
      </c>
    </row>
    <row r="554" spans="1:22" x14ac:dyDescent="0.3">
      <c r="E554" t="s">
        <v>249</v>
      </c>
    </row>
    <row r="556" spans="1:22" ht="15" thickBot="1" x14ac:dyDescent="0.35">
      <c r="A556" s="2" t="s">
        <v>348</v>
      </c>
      <c r="B556" s="3"/>
      <c r="C556" s="3"/>
      <c r="D556" s="3"/>
      <c r="E556" s="3"/>
      <c r="F556" s="3"/>
      <c r="G556" s="3"/>
      <c r="H556" s="3"/>
      <c r="I556" s="3"/>
      <c r="J556" s="3"/>
      <c r="K556" s="3"/>
      <c r="L556" s="3"/>
      <c r="M556" s="3"/>
      <c r="N556" s="3"/>
      <c r="O556" s="3"/>
      <c r="P556" s="3"/>
      <c r="Q556" s="3"/>
      <c r="R556" s="3"/>
      <c r="S556" s="3"/>
      <c r="T556" s="3"/>
      <c r="U556" s="3"/>
      <c r="V556" s="3"/>
    </row>
    <row r="558" spans="1:22" x14ac:dyDescent="0.3">
      <c r="C558" s="1" t="s">
        <v>264</v>
      </c>
    </row>
    <row r="559" spans="1:22" x14ac:dyDescent="0.3">
      <c r="D559" t="s">
        <v>257</v>
      </c>
      <c r="L559" s="18" t="s">
        <v>296</v>
      </c>
    </row>
    <row r="560" spans="1:22" x14ac:dyDescent="0.3">
      <c r="L560" s="104" t="s">
        <v>297</v>
      </c>
      <c r="M560" s="104" t="s">
        <v>276</v>
      </c>
      <c r="N560" s="104" t="s">
        <v>300</v>
      </c>
      <c r="O560" s="104" t="s">
        <v>298</v>
      </c>
      <c r="P560" s="104" t="s">
        <v>355</v>
      </c>
      <c r="Q560" s="104" t="s">
        <v>364</v>
      </c>
      <c r="R560" s="104" t="s">
        <v>365</v>
      </c>
      <c r="S560" s="104" t="s">
        <v>366</v>
      </c>
      <c r="T560" s="104" t="s">
        <v>367</v>
      </c>
      <c r="U560" s="104" t="s">
        <v>368</v>
      </c>
    </row>
    <row r="561" spans="1:21" x14ac:dyDescent="0.3">
      <c r="C561" s="1" t="s">
        <v>262</v>
      </c>
      <c r="L561" s="52">
        <v>1</v>
      </c>
      <c r="M561" s="97">
        <v>100</v>
      </c>
      <c r="N561" s="16" t="s">
        <v>299</v>
      </c>
      <c r="O561" s="105">
        <f>Simulation!L34</f>
        <v>4</v>
      </c>
      <c r="P561" s="125">
        <f>Simulation!N34</f>
        <v>7.8125000000000004E-4</v>
      </c>
      <c r="Q561" s="16">
        <f>INT($O561/4)</f>
        <v>1</v>
      </c>
      <c r="R561" s="16">
        <f>Q561</f>
        <v>1</v>
      </c>
      <c r="S561" s="16">
        <f>R561</f>
        <v>1</v>
      </c>
      <c r="T561" s="105">
        <f>O561-SUM(Q561:S561)</f>
        <v>1</v>
      </c>
      <c r="U561" s="105"/>
    </row>
    <row r="562" spans="1:21" x14ac:dyDescent="0.3">
      <c r="D562" t="s">
        <v>263</v>
      </c>
      <c r="L562" s="52">
        <v>2</v>
      </c>
      <c r="M562" s="97">
        <v>50</v>
      </c>
      <c r="N562" s="16" t="s">
        <v>299</v>
      </c>
      <c r="O562" s="105">
        <f>Simulation!L35</f>
        <v>9</v>
      </c>
      <c r="P562" s="125">
        <f>Simulation!N35</f>
        <v>1.7578125E-3</v>
      </c>
      <c r="Q562" s="16">
        <f t="shared" ref="Q562:Q568" si="1">INT($O562/4)</f>
        <v>2</v>
      </c>
      <c r="R562" s="16">
        <f t="shared" ref="R562:S568" si="2">Q562</f>
        <v>2</v>
      </c>
      <c r="S562" s="16">
        <f t="shared" si="2"/>
        <v>2</v>
      </c>
      <c r="T562" s="105">
        <f t="shared" ref="T562:T568" si="3">O562-SUM(Q562:S562)</f>
        <v>3</v>
      </c>
      <c r="U562" s="105"/>
    </row>
    <row r="563" spans="1:21" x14ac:dyDescent="0.3">
      <c r="D563" t="s">
        <v>317</v>
      </c>
      <c r="L563" s="52">
        <v>3</v>
      </c>
      <c r="M563" s="97">
        <v>20</v>
      </c>
      <c r="N563" s="16" t="s">
        <v>231</v>
      </c>
      <c r="O563" s="105">
        <f>Simulation!L36</f>
        <v>23</v>
      </c>
      <c r="P563" s="125">
        <f>Simulation!N36</f>
        <v>4.4921874999999997E-3</v>
      </c>
      <c r="Q563" s="16">
        <f t="shared" si="1"/>
        <v>5</v>
      </c>
      <c r="R563" s="16">
        <f t="shared" si="2"/>
        <v>5</v>
      </c>
      <c r="S563" s="16">
        <f t="shared" si="2"/>
        <v>5</v>
      </c>
      <c r="T563" s="105">
        <f t="shared" si="3"/>
        <v>8</v>
      </c>
      <c r="U563" s="105"/>
    </row>
    <row r="564" spans="1:21" x14ac:dyDescent="0.3">
      <c r="L564" s="52">
        <v>4</v>
      </c>
      <c r="M564" s="97">
        <v>10</v>
      </c>
      <c r="N564" s="16" t="s">
        <v>277</v>
      </c>
      <c r="O564" s="105">
        <f>Simulation!L37</f>
        <v>46</v>
      </c>
      <c r="P564" s="125">
        <f>Simulation!N37</f>
        <v>8.9843749999999993E-3</v>
      </c>
      <c r="Q564" s="16">
        <f t="shared" si="1"/>
        <v>11</v>
      </c>
      <c r="R564" s="16">
        <f t="shared" si="2"/>
        <v>11</v>
      </c>
      <c r="S564" s="16">
        <f t="shared" si="2"/>
        <v>11</v>
      </c>
      <c r="T564" s="105">
        <f t="shared" si="3"/>
        <v>13</v>
      </c>
      <c r="U564" s="105"/>
    </row>
    <row r="565" spans="1:21" x14ac:dyDescent="0.3">
      <c r="C565" s="1" t="s">
        <v>241</v>
      </c>
      <c r="L565" s="52">
        <v>5</v>
      </c>
      <c r="M565" s="97">
        <v>5</v>
      </c>
      <c r="N565" s="16" t="s">
        <v>231</v>
      </c>
      <c r="O565" s="105">
        <f>Simulation!L38</f>
        <v>92</v>
      </c>
      <c r="P565" s="125">
        <f>Simulation!N38</f>
        <v>1.7968749999999999E-2</v>
      </c>
      <c r="Q565" s="16">
        <f t="shared" si="1"/>
        <v>23</v>
      </c>
      <c r="R565" s="16">
        <f t="shared" si="2"/>
        <v>23</v>
      </c>
      <c r="S565" s="16">
        <f t="shared" si="2"/>
        <v>23</v>
      </c>
      <c r="T565" s="105">
        <f t="shared" si="3"/>
        <v>23</v>
      </c>
      <c r="U565" s="105"/>
    </row>
    <row r="566" spans="1:21" x14ac:dyDescent="0.3">
      <c r="D566" t="s">
        <v>258</v>
      </c>
      <c r="L566" s="52">
        <v>6</v>
      </c>
      <c r="M566" s="97">
        <v>2</v>
      </c>
      <c r="N566" s="16" t="s">
        <v>231</v>
      </c>
      <c r="O566" s="105">
        <f>Simulation!L39</f>
        <v>460</v>
      </c>
      <c r="P566" s="125">
        <f>Simulation!N39</f>
        <v>8.984375E-2</v>
      </c>
      <c r="Q566" s="16">
        <f t="shared" si="1"/>
        <v>115</v>
      </c>
      <c r="R566" s="16">
        <f t="shared" si="2"/>
        <v>115</v>
      </c>
      <c r="S566" s="16">
        <f t="shared" si="2"/>
        <v>115</v>
      </c>
      <c r="T566" s="105">
        <f t="shared" si="3"/>
        <v>115</v>
      </c>
      <c r="U566" s="105"/>
    </row>
    <row r="567" spans="1:21" x14ac:dyDescent="0.3">
      <c r="E567" t="s">
        <v>257</v>
      </c>
      <c r="L567" s="52">
        <v>7</v>
      </c>
      <c r="M567" s="97">
        <v>1</v>
      </c>
      <c r="N567" s="16" t="s">
        <v>231</v>
      </c>
      <c r="O567" s="105">
        <f>Simulation!L40</f>
        <v>1382</v>
      </c>
      <c r="P567" s="125">
        <f>Simulation!N40</f>
        <v>0.26992187499999998</v>
      </c>
      <c r="Q567" s="16">
        <f t="shared" si="1"/>
        <v>345</v>
      </c>
      <c r="R567" s="16">
        <f t="shared" si="2"/>
        <v>345</v>
      </c>
      <c r="S567" s="16">
        <f t="shared" si="2"/>
        <v>345</v>
      </c>
      <c r="T567" s="105">
        <f t="shared" si="3"/>
        <v>347</v>
      </c>
      <c r="U567" s="105"/>
    </row>
    <row r="568" spans="1:21" x14ac:dyDescent="0.3">
      <c r="D568" t="s">
        <v>259</v>
      </c>
      <c r="L568" s="52">
        <v>8</v>
      </c>
      <c r="M568" s="97">
        <v>0</v>
      </c>
      <c r="N568" s="52" t="s">
        <v>301</v>
      </c>
      <c r="O568" s="105">
        <f>Simulation!L41</f>
        <v>3104</v>
      </c>
      <c r="P568" s="125">
        <f>Simulation!N41</f>
        <v>0.60624999999999996</v>
      </c>
      <c r="Q568" s="16">
        <f t="shared" si="1"/>
        <v>776</v>
      </c>
      <c r="R568" s="16">
        <f t="shared" si="2"/>
        <v>776</v>
      </c>
      <c r="S568" s="16">
        <f t="shared" si="2"/>
        <v>776</v>
      </c>
      <c r="T568" s="105">
        <f t="shared" si="3"/>
        <v>776</v>
      </c>
      <c r="U568" s="105"/>
    </row>
    <row r="569" spans="1:21" x14ac:dyDescent="0.3">
      <c r="A569" s="51"/>
      <c r="B569" s="51"/>
      <c r="D569" s="51"/>
      <c r="E569" s="51" t="s">
        <v>261</v>
      </c>
      <c r="F569" s="51"/>
      <c r="G569" s="51"/>
      <c r="H569" s="51"/>
      <c r="I569" s="51"/>
      <c r="J569" s="51"/>
      <c r="K569" s="51"/>
    </row>
    <row r="570" spans="1:21" x14ac:dyDescent="0.3">
      <c r="A570" s="51"/>
      <c r="B570" s="51"/>
      <c r="C570" s="78" t="s">
        <v>268</v>
      </c>
      <c r="D570" s="51"/>
      <c r="E570" s="51"/>
      <c r="F570" s="51"/>
      <c r="G570" s="51"/>
      <c r="H570" s="51"/>
      <c r="I570" s="51"/>
      <c r="J570" s="51"/>
      <c r="K570" s="51"/>
      <c r="L570" s="51"/>
      <c r="M570" s="51"/>
      <c r="N570" s="51"/>
    </row>
    <row r="571" spans="1:21" x14ac:dyDescent="0.3">
      <c r="A571" s="51"/>
      <c r="B571" s="51"/>
      <c r="C571" s="78"/>
      <c r="D571" s="51" t="s">
        <v>266</v>
      </c>
      <c r="E571" s="51"/>
      <c r="F571" s="51"/>
      <c r="G571" s="51"/>
      <c r="H571" s="51"/>
      <c r="I571" s="51"/>
      <c r="J571" s="51"/>
      <c r="K571" s="51"/>
      <c r="L571" s="51"/>
      <c r="M571" s="51"/>
      <c r="N571" s="51"/>
    </row>
    <row r="572" spans="1:21" x14ac:dyDescent="0.3">
      <c r="A572" s="51"/>
      <c r="B572" s="51"/>
      <c r="C572" s="78"/>
      <c r="D572" s="51" t="s">
        <v>267</v>
      </c>
      <c r="E572" s="51"/>
      <c r="F572" s="51"/>
      <c r="G572" s="51"/>
      <c r="H572" s="51"/>
      <c r="I572" s="51"/>
      <c r="J572" s="51"/>
      <c r="K572" s="51"/>
      <c r="L572" s="51"/>
      <c r="M572" s="51"/>
      <c r="N572" s="51"/>
    </row>
    <row r="573" spans="1:21" x14ac:dyDescent="0.3">
      <c r="A573" s="51"/>
      <c r="B573" s="51"/>
      <c r="C573" s="78"/>
      <c r="D573" s="51"/>
      <c r="E573" s="51"/>
      <c r="F573" s="51"/>
      <c r="G573" s="51"/>
      <c r="H573" s="51"/>
      <c r="I573" s="51"/>
      <c r="J573" s="51"/>
      <c r="K573" s="51"/>
      <c r="L573" s="51"/>
      <c r="M573" s="51"/>
      <c r="N573" s="51"/>
    </row>
    <row r="574" spans="1:21" x14ac:dyDescent="0.3">
      <c r="A574" s="51"/>
      <c r="B574" s="51"/>
      <c r="C574" s="78"/>
      <c r="D574" t="s">
        <v>232</v>
      </c>
      <c r="G574" s="51"/>
      <c r="H574" s="51"/>
      <c r="I574" s="51"/>
      <c r="J574" s="51"/>
      <c r="K574" s="51"/>
      <c r="L574" s="51"/>
      <c r="M574" s="51"/>
      <c r="N574" s="51"/>
    </row>
    <row r="575" spans="1:21" x14ac:dyDescent="0.3">
      <c r="A575" s="51"/>
      <c r="B575" s="51"/>
      <c r="C575" s="78"/>
      <c r="E575" t="s">
        <v>256</v>
      </c>
      <c r="G575" s="51"/>
      <c r="H575" s="51"/>
      <c r="I575" s="51"/>
      <c r="J575" s="51"/>
      <c r="K575" s="51"/>
      <c r="L575" s="51"/>
      <c r="M575" s="51"/>
      <c r="N575" s="51"/>
    </row>
    <row r="576" spans="1:21" x14ac:dyDescent="0.3">
      <c r="A576" s="51"/>
      <c r="B576" s="51"/>
      <c r="C576" s="78"/>
      <c r="D576" s="51"/>
      <c r="E576" s="51" t="s">
        <v>269</v>
      </c>
      <c r="F576" s="51"/>
      <c r="G576" s="51"/>
      <c r="H576" s="51"/>
      <c r="I576" s="51"/>
      <c r="J576" s="51"/>
      <c r="K576" s="51"/>
      <c r="L576" s="51"/>
      <c r="M576" s="51"/>
      <c r="N576" s="51"/>
    </row>
    <row r="577" spans="1:22" x14ac:dyDescent="0.3">
      <c r="A577" s="51"/>
      <c r="B577" s="51"/>
      <c r="C577" s="51"/>
      <c r="D577" s="51"/>
      <c r="E577" s="51" t="s">
        <v>765</v>
      </c>
      <c r="F577" s="51"/>
      <c r="G577" s="51"/>
      <c r="H577" s="51"/>
      <c r="I577" s="51"/>
      <c r="J577" s="51"/>
      <c r="K577" s="51"/>
      <c r="L577" s="51"/>
      <c r="M577" s="51"/>
      <c r="N577" s="51"/>
    </row>
    <row r="578" spans="1:22" x14ac:dyDescent="0.3">
      <c r="A578" s="51"/>
      <c r="B578" s="51"/>
      <c r="C578" s="51"/>
      <c r="D578" s="51"/>
      <c r="E578" s="51"/>
      <c r="F578" s="51" t="s">
        <v>766</v>
      </c>
      <c r="G578" s="51"/>
      <c r="H578" s="51"/>
      <c r="I578" s="51"/>
      <c r="J578" s="51"/>
      <c r="K578" s="51"/>
      <c r="L578" s="51"/>
      <c r="M578" s="51"/>
      <c r="N578" s="51"/>
    </row>
    <row r="579" spans="1:22" x14ac:dyDescent="0.3">
      <c r="A579" s="51"/>
      <c r="B579" s="51"/>
      <c r="C579" s="51"/>
      <c r="D579" s="51"/>
      <c r="E579" s="51"/>
      <c r="F579" s="51"/>
      <c r="G579" s="51"/>
      <c r="H579" s="51"/>
      <c r="I579" s="51"/>
      <c r="J579" s="51"/>
      <c r="K579" s="51"/>
      <c r="L579" s="62" t="s">
        <v>369</v>
      </c>
      <c r="M579" s="51"/>
      <c r="N579" s="51"/>
    </row>
    <row r="580" spans="1:22" x14ac:dyDescent="0.3">
      <c r="A580" s="51"/>
      <c r="B580" s="51"/>
      <c r="C580" s="51"/>
      <c r="D580" s="51"/>
      <c r="E580" s="51"/>
      <c r="F580" s="51"/>
      <c r="G580" s="51"/>
      <c r="H580" s="51"/>
      <c r="I580" s="51"/>
      <c r="J580" s="51"/>
      <c r="K580" s="51"/>
      <c r="L580" s="51"/>
      <c r="M580" s="51"/>
      <c r="N580" s="51"/>
    </row>
    <row r="581" spans="1:22" x14ac:dyDescent="0.3">
      <c r="A581" s="51"/>
      <c r="B581" s="51"/>
      <c r="C581" s="51"/>
      <c r="D581" s="51"/>
      <c r="E581" s="51"/>
      <c r="F581" s="51"/>
      <c r="G581" s="51"/>
      <c r="H581" s="51"/>
      <c r="I581" s="51"/>
      <c r="J581" s="51"/>
      <c r="K581" s="51"/>
      <c r="L581" s="51"/>
      <c r="M581" s="51"/>
      <c r="N581" s="51"/>
    </row>
    <row r="582" spans="1:22" ht="15" thickBot="1" x14ac:dyDescent="0.35">
      <c r="A582" s="76" t="s">
        <v>349</v>
      </c>
      <c r="B582" s="77"/>
      <c r="C582" s="77"/>
      <c r="D582" s="77"/>
      <c r="E582" s="77"/>
      <c r="F582" s="77"/>
      <c r="G582" s="77"/>
      <c r="H582" s="77"/>
      <c r="I582" s="77"/>
      <c r="J582" s="77"/>
      <c r="K582" s="77"/>
      <c r="L582" s="77"/>
      <c r="M582" s="77"/>
      <c r="N582" s="77"/>
      <c r="O582" s="3"/>
      <c r="P582" s="3"/>
      <c r="Q582" s="3"/>
      <c r="R582" s="3"/>
      <c r="S582" s="3"/>
      <c r="T582" s="3"/>
      <c r="U582" s="3"/>
      <c r="V582" s="3"/>
    </row>
    <row r="583" spans="1:22" x14ac:dyDescent="0.3">
      <c r="A583" s="78"/>
      <c r="B583" s="51"/>
      <c r="C583" s="51"/>
      <c r="D583" s="51"/>
      <c r="E583" s="51"/>
      <c r="F583" s="51"/>
      <c r="G583" s="51"/>
      <c r="H583" s="51"/>
      <c r="I583" s="51"/>
      <c r="J583" s="51"/>
      <c r="K583" s="51"/>
      <c r="L583" s="51"/>
      <c r="M583" s="51"/>
      <c r="N583" s="51"/>
    </row>
    <row r="584" spans="1:22" x14ac:dyDescent="0.3">
      <c r="A584" s="51"/>
      <c r="B584" s="51" t="s">
        <v>350</v>
      </c>
      <c r="C584" s="51"/>
      <c r="D584" s="51"/>
      <c r="E584" s="51"/>
      <c r="F584" s="51"/>
      <c r="G584" s="51"/>
      <c r="H584" s="51"/>
      <c r="I584" s="51"/>
      <c r="J584" s="51"/>
      <c r="K584" s="51"/>
      <c r="L584" s="51"/>
      <c r="M584" s="51"/>
      <c r="N584" s="51"/>
    </row>
    <row r="585" spans="1:22" x14ac:dyDescent="0.3">
      <c r="A585" s="51"/>
      <c r="B585" s="113" t="s">
        <v>297</v>
      </c>
      <c r="C585" s="113" t="s">
        <v>318</v>
      </c>
      <c r="D585" s="111"/>
      <c r="E585" s="111"/>
      <c r="F585" s="111"/>
      <c r="G585" s="112"/>
      <c r="H585" s="113" t="s">
        <v>300</v>
      </c>
      <c r="I585" s="111"/>
      <c r="J585" s="132"/>
      <c r="K585" s="113" t="s">
        <v>319</v>
      </c>
      <c r="L585" s="112"/>
      <c r="M585" s="113" t="s">
        <v>322</v>
      </c>
      <c r="N585" s="112"/>
    </row>
    <row r="586" spans="1:22" x14ac:dyDescent="0.3">
      <c r="A586" s="51"/>
      <c r="B586" s="114">
        <v>1</v>
      </c>
      <c r="C586" s="114" t="s">
        <v>323</v>
      </c>
      <c r="D586" s="24"/>
      <c r="E586" s="109"/>
      <c r="F586" s="109"/>
      <c r="G586" s="110"/>
      <c r="H586" s="114" t="s">
        <v>520</v>
      </c>
      <c r="I586" s="109"/>
      <c r="J586" s="25"/>
      <c r="K586" s="114" t="s">
        <v>320</v>
      </c>
      <c r="L586" s="110"/>
      <c r="M586" s="114" t="s">
        <v>321</v>
      </c>
      <c r="N586" s="110"/>
    </row>
    <row r="587" spans="1:22" x14ac:dyDescent="0.3">
      <c r="A587" s="51"/>
      <c r="B587" s="114">
        <v>2</v>
      </c>
      <c r="C587" s="114" t="s">
        <v>324</v>
      </c>
      <c r="D587" s="24"/>
      <c r="E587" s="109"/>
      <c r="F587" s="109"/>
      <c r="G587" s="110"/>
      <c r="H587" s="114" t="s">
        <v>521</v>
      </c>
      <c r="I587" s="109"/>
      <c r="J587" s="25"/>
      <c r="K587" s="114" t="s">
        <v>236</v>
      </c>
      <c r="L587" s="110"/>
      <c r="M587" s="114" t="s">
        <v>321</v>
      </c>
      <c r="N587" s="110"/>
    </row>
    <row r="588" spans="1:22" x14ac:dyDescent="0.3">
      <c r="B588" s="114">
        <v>3</v>
      </c>
      <c r="C588" s="114" t="s">
        <v>325</v>
      </c>
      <c r="D588" s="24"/>
      <c r="E588" s="109"/>
      <c r="F588" s="109"/>
      <c r="G588" s="110"/>
      <c r="H588" s="114" t="s">
        <v>520</v>
      </c>
      <c r="I588" s="109"/>
      <c r="J588" s="25"/>
      <c r="K588" s="114" t="s">
        <v>236</v>
      </c>
      <c r="L588" s="110"/>
      <c r="M588" s="114" t="s">
        <v>321</v>
      </c>
      <c r="N588" s="110"/>
    </row>
    <row r="589" spans="1:22" x14ac:dyDescent="0.3">
      <c r="B589" s="114">
        <v>4</v>
      </c>
      <c r="C589" s="114" t="s">
        <v>767</v>
      </c>
      <c r="D589" s="24"/>
      <c r="E589" s="109"/>
      <c r="F589" s="109"/>
      <c r="G589" s="110"/>
      <c r="H589" s="114" t="s">
        <v>520</v>
      </c>
      <c r="I589" s="109"/>
      <c r="J589" s="25"/>
      <c r="K589" s="114" t="s">
        <v>236</v>
      </c>
      <c r="L589" s="110"/>
      <c r="M589" s="114" t="s">
        <v>321</v>
      </c>
      <c r="N589" s="110"/>
    </row>
    <row r="590" spans="1:22" x14ac:dyDescent="0.3">
      <c r="B590" s="114">
        <v>5</v>
      </c>
      <c r="C590" s="114" t="s">
        <v>326</v>
      </c>
      <c r="D590" s="24"/>
      <c r="E590" s="109"/>
      <c r="F590" s="109"/>
      <c r="G590" s="110"/>
      <c r="H590" s="114" t="s">
        <v>520</v>
      </c>
      <c r="I590" s="109"/>
      <c r="J590" s="25"/>
      <c r="K590" s="114" t="s">
        <v>236</v>
      </c>
      <c r="L590" s="110"/>
      <c r="M590" s="114" t="s">
        <v>321</v>
      </c>
      <c r="N590" s="110"/>
    </row>
    <row r="591" spans="1:22" x14ac:dyDescent="0.3">
      <c r="B591" s="114">
        <v>6</v>
      </c>
      <c r="C591" s="114" t="s">
        <v>327</v>
      </c>
      <c r="D591" s="24"/>
      <c r="E591" s="109"/>
      <c r="F591" s="109"/>
      <c r="G591" s="110"/>
      <c r="H591" s="114" t="s">
        <v>520</v>
      </c>
      <c r="I591" s="109"/>
      <c r="J591" s="25"/>
      <c r="K591" s="114" t="s">
        <v>236</v>
      </c>
      <c r="L591" s="110"/>
      <c r="M591" s="114" t="s">
        <v>321</v>
      </c>
      <c r="N591" s="110"/>
    </row>
    <row r="592" spans="1:22" x14ac:dyDescent="0.3">
      <c r="B592" s="114">
        <v>7</v>
      </c>
      <c r="C592" s="114" t="s">
        <v>330</v>
      </c>
      <c r="D592" s="24"/>
      <c r="E592" s="109"/>
      <c r="F592" s="109"/>
      <c r="G592" s="110"/>
      <c r="H592" s="114" t="s">
        <v>295</v>
      </c>
      <c r="I592" s="109"/>
      <c r="J592" s="25"/>
      <c r="K592" s="114" t="s">
        <v>236</v>
      </c>
      <c r="L592" s="110"/>
      <c r="M592" s="114" t="s">
        <v>321</v>
      </c>
      <c r="N592" s="110"/>
    </row>
    <row r="593" spans="1:22" x14ac:dyDescent="0.3">
      <c r="B593" s="114">
        <v>8</v>
      </c>
      <c r="C593" s="114" t="s">
        <v>328</v>
      </c>
      <c r="D593" s="24"/>
      <c r="E593" s="109"/>
      <c r="F593" s="109"/>
      <c r="G593" s="110"/>
      <c r="H593" s="114" t="s">
        <v>520</v>
      </c>
      <c r="I593" s="109"/>
      <c r="J593" s="25"/>
      <c r="K593" s="114" t="s">
        <v>236</v>
      </c>
      <c r="L593" s="110"/>
      <c r="M593" s="114" t="s">
        <v>321</v>
      </c>
      <c r="N593" s="110"/>
    </row>
    <row r="594" spans="1:22" x14ac:dyDescent="0.3">
      <c r="B594" s="114">
        <v>9</v>
      </c>
      <c r="C594" s="114" t="s">
        <v>329</v>
      </c>
      <c r="D594" s="24"/>
      <c r="E594" s="109"/>
      <c r="F594" s="109"/>
      <c r="G594" s="110"/>
      <c r="H594" s="114" t="s">
        <v>294</v>
      </c>
      <c r="I594" s="109"/>
      <c r="J594" s="25"/>
      <c r="K594" s="114" t="s">
        <v>236</v>
      </c>
      <c r="L594" s="110"/>
      <c r="M594" s="114" t="s">
        <v>321</v>
      </c>
      <c r="N594" s="110"/>
    </row>
    <row r="595" spans="1:22" x14ac:dyDescent="0.3">
      <c r="B595" s="52">
        <v>10</v>
      </c>
      <c r="C595" s="114" t="s">
        <v>523</v>
      </c>
      <c r="D595" s="24"/>
      <c r="E595" s="109"/>
      <c r="F595" s="109"/>
      <c r="G595" s="110"/>
      <c r="H595" s="114" t="s">
        <v>522</v>
      </c>
      <c r="I595" s="109"/>
      <c r="J595" s="25"/>
      <c r="K595" s="114" t="s">
        <v>236</v>
      </c>
      <c r="L595" s="110"/>
      <c r="M595" s="114"/>
      <c r="N595" s="110"/>
    </row>
    <row r="599" spans="1:22" ht="15" thickBot="1" x14ac:dyDescent="0.35">
      <c r="A599" s="2" t="s">
        <v>351</v>
      </c>
      <c r="B599" s="3"/>
      <c r="C599" s="3"/>
      <c r="D599" s="3"/>
      <c r="E599" s="3"/>
      <c r="F599" s="3"/>
      <c r="G599" s="3"/>
      <c r="H599" s="3"/>
      <c r="I599" s="3"/>
      <c r="J599" s="3"/>
      <c r="K599" s="3"/>
      <c r="L599" s="3"/>
      <c r="M599" s="3"/>
      <c r="N599" s="3"/>
      <c r="O599" s="3"/>
      <c r="P599" s="3"/>
      <c r="Q599" s="3"/>
      <c r="R599" s="3"/>
      <c r="S599" s="3"/>
      <c r="T599" s="3"/>
      <c r="U599" s="3"/>
      <c r="V599" s="3"/>
    </row>
  </sheetData>
  <phoneticPr fontId="21" type="noConversion"/>
  <pageMargins left="0.7" right="0.7" top="0.75" bottom="0.75" header="0.3" footer="0.3"/>
  <pageSetup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D5D5CD-6A8D-4221-83F7-46B2EF88425E}">
  <dimension ref="A3:L101"/>
  <sheetViews>
    <sheetView topLeftCell="B63" workbookViewId="0">
      <selection activeCell="O64" sqref="O64"/>
    </sheetView>
  </sheetViews>
  <sheetFormatPr defaultRowHeight="14.4" x14ac:dyDescent="0.3"/>
  <cols>
    <col min="3" max="3" width="21.33203125" customWidth="1"/>
    <col min="4" max="4" width="21.44140625" customWidth="1"/>
    <col min="5" max="5" width="12.77734375" style="64" customWidth="1"/>
    <col min="6" max="6" width="12.5546875" customWidth="1"/>
    <col min="7" max="7" width="11.44140625" customWidth="1"/>
  </cols>
  <sheetData>
    <row r="3" spans="1:12" ht="15" thickBot="1" x14ac:dyDescent="0.35">
      <c r="A3" s="137" t="s">
        <v>403</v>
      </c>
      <c r="B3" s="138"/>
      <c r="C3" s="138"/>
      <c r="D3" s="138"/>
      <c r="E3" s="146"/>
      <c r="F3" s="138"/>
      <c r="G3" s="138"/>
    </row>
    <row r="4" spans="1:12" ht="15" thickTop="1" x14ac:dyDescent="0.3"/>
    <row r="5" spans="1:12" x14ac:dyDescent="0.3">
      <c r="B5" s="18"/>
      <c r="C5" s="1" t="s">
        <v>471</v>
      </c>
      <c r="E5" s="147" t="s">
        <v>426</v>
      </c>
      <c r="F5" s="147" t="s">
        <v>427</v>
      </c>
      <c r="K5" s="140" t="s">
        <v>402</v>
      </c>
    </row>
    <row r="6" spans="1:12" x14ac:dyDescent="0.3">
      <c r="B6" s="18"/>
      <c r="C6" s="1"/>
      <c r="D6" s="67" t="s">
        <v>407</v>
      </c>
      <c r="E6" s="141" t="s">
        <v>408</v>
      </c>
      <c r="G6" s="143" t="s">
        <v>434</v>
      </c>
      <c r="K6" s="139" t="s">
        <v>432</v>
      </c>
    </row>
    <row r="7" spans="1:12" x14ac:dyDescent="0.3">
      <c r="B7" s="18"/>
      <c r="D7" s="231" t="s">
        <v>423</v>
      </c>
      <c r="E7" s="145" t="s">
        <v>424</v>
      </c>
      <c r="F7" s="145" t="s">
        <v>409</v>
      </c>
      <c r="G7" s="17" t="s">
        <v>410</v>
      </c>
      <c r="K7" s="139" t="s">
        <v>735</v>
      </c>
    </row>
    <row r="8" spans="1:12" x14ac:dyDescent="0.3">
      <c r="B8" s="18"/>
      <c r="D8" s="51" t="s">
        <v>422</v>
      </c>
      <c r="E8" s="149" t="s">
        <v>424</v>
      </c>
      <c r="F8" s="149" t="s">
        <v>409</v>
      </c>
      <c r="G8" s="143" t="s">
        <v>434</v>
      </c>
      <c r="K8" s="139" t="s">
        <v>433</v>
      </c>
    </row>
    <row r="9" spans="1:12" x14ac:dyDescent="0.3">
      <c r="B9" s="18"/>
      <c r="C9" s="78"/>
      <c r="E9" s="142"/>
      <c r="F9" s="142"/>
      <c r="K9" s="139"/>
      <c r="L9" t="s">
        <v>435</v>
      </c>
    </row>
    <row r="10" spans="1:12" x14ac:dyDescent="0.3">
      <c r="C10" s="1"/>
      <c r="D10" t="s">
        <v>478</v>
      </c>
      <c r="E10" s="145" t="s">
        <v>425</v>
      </c>
      <c r="G10" s="17" t="s">
        <v>410</v>
      </c>
      <c r="K10" s="139" t="s">
        <v>417</v>
      </c>
    </row>
    <row r="11" spans="1:12" x14ac:dyDescent="0.3">
      <c r="C11" s="1"/>
      <c r="D11" t="s">
        <v>730</v>
      </c>
      <c r="E11" s="64">
        <v>10</v>
      </c>
      <c r="G11" s="17" t="s">
        <v>410</v>
      </c>
      <c r="K11" s="139" t="s">
        <v>731</v>
      </c>
    </row>
    <row r="12" spans="1:12" x14ac:dyDescent="0.3">
      <c r="C12" s="1"/>
      <c r="D12" t="s">
        <v>670</v>
      </c>
      <c r="E12" s="64">
        <v>2</v>
      </c>
      <c r="G12" s="17" t="s">
        <v>410</v>
      </c>
      <c r="K12" s="139" t="s">
        <v>751</v>
      </c>
    </row>
    <row r="13" spans="1:12" x14ac:dyDescent="0.3">
      <c r="C13" s="1"/>
      <c r="D13" t="s">
        <v>506</v>
      </c>
      <c r="E13" s="64">
        <v>3</v>
      </c>
      <c r="G13" s="17" t="s">
        <v>410</v>
      </c>
      <c r="K13" s="139" t="s">
        <v>542</v>
      </c>
    </row>
    <row r="14" spans="1:12" x14ac:dyDescent="0.3">
      <c r="C14" s="1"/>
      <c r="D14" t="s">
        <v>416</v>
      </c>
      <c r="E14" s="145" t="s">
        <v>741</v>
      </c>
      <c r="F14" s="145"/>
      <c r="G14" s="17" t="s">
        <v>410</v>
      </c>
      <c r="K14" s="139" t="s">
        <v>742</v>
      </c>
    </row>
    <row r="15" spans="1:12" x14ac:dyDescent="0.3">
      <c r="B15" s="18"/>
      <c r="C15" s="78"/>
      <c r="D15" t="s">
        <v>472</v>
      </c>
      <c r="E15" s="145" t="s">
        <v>474</v>
      </c>
      <c r="F15" s="142"/>
      <c r="G15" s="17" t="s">
        <v>410</v>
      </c>
      <c r="K15" s="139" t="s">
        <v>475</v>
      </c>
    </row>
    <row r="16" spans="1:12" x14ac:dyDescent="0.3">
      <c r="B16" s="18"/>
      <c r="C16" s="78"/>
      <c r="E16" s="145"/>
      <c r="F16" s="142"/>
      <c r="K16" s="139"/>
      <c r="L16" t="s">
        <v>476</v>
      </c>
    </row>
    <row r="17" spans="2:12" x14ac:dyDescent="0.3">
      <c r="B17" s="18"/>
      <c r="C17" s="78"/>
      <c r="D17" t="s">
        <v>473</v>
      </c>
      <c r="E17" s="145" t="s">
        <v>474</v>
      </c>
      <c r="F17" s="142"/>
      <c r="G17" s="17" t="s">
        <v>410</v>
      </c>
      <c r="K17" s="139" t="s">
        <v>477</v>
      </c>
    </row>
    <row r="18" spans="2:12" x14ac:dyDescent="0.3">
      <c r="B18" s="18"/>
      <c r="C18" s="78"/>
      <c r="E18" s="142"/>
      <c r="F18" s="142"/>
      <c r="K18" s="139"/>
      <c r="L18" t="s">
        <v>476</v>
      </c>
    </row>
    <row r="19" spans="2:12" x14ac:dyDescent="0.3">
      <c r="C19" s="1" t="s">
        <v>404</v>
      </c>
      <c r="K19" s="139"/>
    </row>
    <row r="20" spans="2:12" x14ac:dyDescent="0.3">
      <c r="C20" s="1"/>
      <c r="D20" t="s">
        <v>415</v>
      </c>
      <c r="E20" s="64">
        <v>1</v>
      </c>
      <c r="G20" s="17" t="s">
        <v>410</v>
      </c>
      <c r="K20" s="139" t="s">
        <v>419</v>
      </c>
    </row>
    <row r="21" spans="2:12" x14ac:dyDescent="0.3">
      <c r="D21" t="s">
        <v>732</v>
      </c>
      <c r="E21" s="64">
        <v>5120</v>
      </c>
      <c r="G21" s="17" t="s">
        <v>410</v>
      </c>
      <c r="K21" s="139" t="s">
        <v>418</v>
      </c>
    </row>
    <row r="22" spans="2:12" x14ac:dyDescent="0.3">
      <c r="D22" t="s">
        <v>405</v>
      </c>
      <c r="E22" s="145" t="s">
        <v>406</v>
      </c>
      <c r="G22" s="17" t="s">
        <v>410</v>
      </c>
      <c r="K22" s="139" t="s">
        <v>743</v>
      </c>
    </row>
    <row r="23" spans="2:12" x14ac:dyDescent="0.3">
      <c r="D23" t="s">
        <v>584</v>
      </c>
      <c r="E23" s="145" t="s">
        <v>409</v>
      </c>
      <c r="G23" s="17" t="s">
        <v>410</v>
      </c>
      <c r="K23" s="139"/>
      <c r="L23" t="s">
        <v>734</v>
      </c>
    </row>
    <row r="24" spans="2:12" x14ac:dyDescent="0.3">
      <c r="D24" t="s">
        <v>420</v>
      </c>
      <c r="E24" s="64">
        <v>0</v>
      </c>
      <c r="G24" s="17" t="s">
        <v>410</v>
      </c>
      <c r="K24" s="139" t="s">
        <v>428</v>
      </c>
    </row>
    <row r="25" spans="2:12" x14ac:dyDescent="0.3">
      <c r="G25" s="17"/>
      <c r="K25" s="139"/>
      <c r="L25" s="5" t="s">
        <v>421</v>
      </c>
    </row>
    <row r="26" spans="2:12" x14ac:dyDescent="0.3">
      <c r="D26" t="s">
        <v>423</v>
      </c>
      <c r="E26" s="145" t="s">
        <v>424</v>
      </c>
      <c r="F26" s="145" t="s">
        <v>409</v>
      </c>
      <c r="G26" s="17"/>
      <c r="K26" s="139" t="s">
        <v>590</v>
      </c>
    </row>
    <row r="27" spans="2:12" x14ac:dyDescent="0.3">
      <c r="E27" s="145"/>
      <c r="F27" s="145"/>
      <c r="G27" s="17"/>
      <c r="K27" s="139"/>
      <c r="L27" t="s">
        <v>430</v>
      </c>
    </row>
    <row r="28" spans="2:12" x14ac:dyDescent="0.3">
      <c r="D28" t="s">
        <v>422</v>
      </c>
      <c r="E28" s="145" t="s">
        <v>424</v>
      </c>
      <c r="F28" s="145" t="s">
        <v>409</v>
      </c>
      <c r="G28" s="17"/>
      <c r="K28" s="139" t="s">
        <v>429</v>
      </c>
    </row>
    <row r="29" spans="2:12" x14ac:dyDescent="0.3">
      <c r="G29" s="17"/>
      <c r="K29" s="139"/>
      <c r="L29" t="s">
        <v>431</v>
      </c>
    </row>
    <row r="30" spans="2:12" x14ac:dyDescent="0.3">
      <c r="K30" s="139"/>
      <c r="L30" s="5"/>
    </row>
    <row r="31" spans="2:12" x14ac:dyDescent="0.3">
      <c r="D31" t="s">
        <v>411</v>
      </c>
      <c r="E31" s="142" t="s">
        <v>412</v>
      </c>
      <c r="G31" s="143" t="s">
        <v>413</v>
      </c>
      <c r="K31" s="144" t="s">
        <v>414</v>
      </c>
    </row>
    <row r="32" spans="2:12" x14ac:dyDescent="0.3">
      <c r="K32" s="139"/>
    </row>
    <row r="33" spans="3:12" x14ac:dyDescent="0.3">
      <c r="K33" s="139"/>
    </row>
    <row r="34" spans="3:12" x14ac:dyDescent="0.3">
      <c r="C34" s="1" t="s">
        <v>616</v>
      </c>
      <c r="K34" s="139"/>
    </row>
    <row r="35" spans="3:12" x14ac:dyDescent="0.3">
      <c r="C35" s="148" t="s">
        <v>437</v>
      </c>
      <c r="K35" s="139"/>
    </row>
    <row r="36" spans="3:12" x14ac:dyDescent="0.3">
      <c r="C36" s="148"/>
      <c r="D36" t="s">
        <v>423</v>
      </c>
      <c r="E36" s="145" t="s">
        <v>424</v>
      </c>
      <c r="F36" s="145" t="s">
        <v>409</v>
      </c>
      <c r="G36" s="17" t="s">
        <v>410</v>
      </c>
      <c r="K36" s="139" t="s">
        <v>736</v>
      </c>
    </row>
    <row r="37" spans="3:12" x14ac:dyDescent="0.3">
      <c r="C37" s="148"/>
      <c r="K37" s="139"/>
      <c r="L37" t="s">
        <v>738</v>
      </c>
    </row>
    <row r="38" spans="3:12" x14ac:dyDescent="0.3">
      <c r="C38" s="148"/>
      <c r="K38" s="139"/>
      <c r="L38" t="s">
        <v>757</v>
      </c>
    </row>
    <row r="39" spans="3:12" x14ac:dyDescent="0.3">
      <c r="C39" s="148"/>
      <c r="D39" t="s">
        <v>422</v>
      </c>
      <c r="E39" s="145" t="s">
        <v>424</v>
      </c>
      <c r="F39" s="145" t="s">
        <v>409</v>
      </c>
      <c r="G39" s="17" t="s">
        <v>410</v>
      </c>
      <c r="K39" s="139" t="s">
        <v>737</v>
      </c>
    </row>
    <row r="40" spans="3:12" x14ac:dyDescent="0.3">
      <c r="C40" s="148"/>
      <c r="E40" s="145"/>
      <c r="F40" s="145"/>
      <c r="G40" s="17"/>
      <c r="K40" s="139"/>
    </row>
    <row r="41" spans="3:12" x14ac:dyDescent="0.3">
      <c r="C41" s="148"/>
      <c r="D41" t="s">
        <v>459</v>
      </c>
      <c r="E41" s="149"/>
      <c r="F41" s="149"/>
      <c r="G41" s="17" t="s">
        <v>410</v>
      </c>
      <c r="K41" s="139" t="s">
        <v>460</v>
      </c>
    </row>
    <row r="42" spans="3:12" x14ac:dyDescent="0.3">
      <c r="C42" s="148"/>
      <c r="D42" s="64" t="s">
        <v>463</v>
      </c>
      <c r="E42" s="149">
        <v>2</v>
      </c>
      <c r="F42" s="149"/>
      <c r="G42" s="17" t="s">
        <v>410</v>
      </c>
      <c r="K42" s="139"/>
      <c r="L42" t="s">
        <v>470</v>
      </c>
    </row>
    <row r="43" spans="3:12" x14ac:dyDescent="0.3">
      <c r="C43" s="148"/>
      <c r="D43" s="64" t="s">
        <v>464</v>
      </c>
      <c r="E43" s="149" t="s">
        <v>467</v>
      </c>
      <c r="F43" s="149" t="s">
        <v>468</v>
      </c>
      <c r="G43" s="17" t="s">
        <v>410</v>
      </c>
      <c r="K43" s="139" t="s">
        <v>466</v>
      </c>
    </row>
    <row r="44" spans="3:12" x14ac:dyDescent="0.3">
      <c r="C44" s="148"/>
      <c r="D44" s="64" t="s">
        <v>465</v>
      </c>
      <c r="E44" s="145" t="s">
        <v>461</v>
      </c>
      <c r="F44" s="145" t="s">
        <v>462</v>
      </c>
      <c r="G44" s="17" t="s">
        <v>410</v>
      </c>
      <c r="K44" s="139"/>
      <c r="L44" t="s">
        <v>469</v>
      </c>
    </row>
    <row r="45" spans="3:12" x14ac:dyDescent="0.3">
      <c r="C45" s="148"/>
      <c r="D45" s="64"/>
      <c r="E45" s="145"/>
      <c r="F45" s="145"/>
      <c r="G45" s="17"/>
      <c r="K45" s="139"/>
    </row>
    <row r="46" spans="3:12" x14ac:dyDescent="0.3">
      <c r="D46" t="s">
        <v>438</v>
      </c>
      <c r="E46" s="145" t="s">
        <v>439</v>
      </c>
      <c r="G46" s="17" t="s">
        <v>410</v>
      </c>
      <c r="K46" s="139" t="s">
        <v>744</v>
      </c>
    </row>
    <row r="47" spans="3:12" x14ac:dyDescent="0.3">
      <c r="D47" t="s">
        <v>440</v>
      </c>
      <c r="E47" s="145" t="s">
        <v>442</v>
      </c>
      <c r="F47" s="145"/>
      <c r="G47" s="17" t="s">
        <v>410</v>
      </c>
      <c r="K47" s="139" t="s">
        <v>441</v>
      </c>
    </row>
    <row r="48" spans="3:12" x14ac:dyDescent="0.3">
      <c r="K48" s="139"/>
      <c r="L48" t="s">
        <v>749</v>
      </c>
    </row>
    <row r="49" spans="3:12" x14ac:dyDescent="0.3">
      <c r="K49" s="139"/>
      <c r="L49" t="s">
        <v>750</v>
      </c>
    </row>
    <row r="50" spans="3:12" x14ac:dyDescent="0.3">
      <c r="D50" s="64" t="s">
        <v>445</v>
      </c>
      <c r="E50" s="145" t="s">
        <v>446</v>
      </c>
      <c r="G50" s="17" t="s">
        <v>410</v>
      </c>
      <c r="K50" s="139"/>
      <c r="L50" t="s">
        <v>447</v>
      </c>
    </row>
    <row r="51" spans="3:12" x14ac:dyDescent="0.3">
      <c r="D51" t="s">
        <v>673</v>
      </c>
      <c r="E51" s="145" t="s">
        <v>436</v>
      </c>
      <c r="G51" s="17" t="s">
        <v>410</v>
      </c>
      <c r="K51" s="139" t="s">
        <v>748</v>
      </c>
    </row>
    <row r="52" spans="3:12" x14ac:dyDescent="0.3">
      <c r="D52" s="64" t="s">
        <v>745</v>
      </c>
      <c r="E52" s="145" t="s">
        <v>436</v>
      </c>
      <c r="G52" s="17" t="s">
        <v>410</v>
      </c>
      <c r="K52" s="139"/>
      <c r="L52" t="s">
        <v>747</v>
      </c>
    </row>
    <row r="53" spans="3:12" x14ac:dyDescent="0.3">
      <c r="D53" s="64" t="s">
        <v>746</v>
      </c>
      <c r="E53" s="145" t="s">
        <v>436</v>
      </c>
      <c r="G53" s="17"/>
      <c r="K53" s="139"/>
      <c r="L53" t="s">
        <v>499</v>
      </c>
    </row>
    <row r="54" spans="3:12" x14ac:dyDescent="0.3">
      <c r="D54" t="s">
        <v>443</v>
      </c>
      <c r="E54" s="145" t="s">
        <v>444</v>
      </c>
      <c r="G54" s="17" t="s">
        <v>410</v>
      </c>
      <c r="K54" s="139" t="s">
        <v>752</v>
      </c>
    </row>
    <row r="55" spans="3:12" x14ac:dyDescent="0.3">
      <c r="K55" s="139"/>
    </row>
    <row r="56" spans="3:12" x14ac:dyDescent="0.3">
      <c r="D56" t="s">
        <v>448</v>
      </c>
      <c r="E56" s="149">
        <v>10</v>
      </c>
      <c r="F56" s="145"/>
      <c r="G56" s="17" t="s">
        <v>410</v>
      </c>
      <c r="K56" s="139" t="s">
        <v>450</v>
      </c>
    </row>
    <row r="57" spans="3:12" x14ac:dyDescent="0.3">
      <c r="D57" s="64" t="s">
        <v>449</v>
      </c>
      <c r="E57" s="145" t="s">
        <v>436</v>
      </c>
      <c r="G57" s="17" t="s">
        <v>410</v>
      </c>
      <c r="K57" s="139" t="s">
        <v>758</v>
      </c>
    </row>
    <row r="58" spans="3:12" x14ac:dyDescent="0.3">
      <c r="D58" t="s">
        <v>685</v>
      </c>
      <c r="E58" s="145"/>
      <c r="G58" s="17" t="s">
        <v>410</v>
      </c>
      <c r="K58" s="139" t="s">
        <v>453</v>
      </c>
    </row>
    <row r="59" spans="3:12" x14ac:dyDescent="0.3">
      <c r="D59" s="64" t="s">
        <v>451</v>
      </c>
      <c r="E59" s="145" t="s">
        <v>452</v>
      </c>
      <c r="G59" s="17" t="s">
        <v>410</v>
      </c>
      <c r="K59" s="139"/>
      <c r="L59" t="s">
        <v>753</v>
      </c>
    </row>
    <row r="60" spans="3:12" x14ac:dyDescent="0.3">
      <c r="K60" s="139"/>
      <c r="L60" t="s">
        <v>454</v>
      </c>
    </row>
    <row r="61" spans="3:12" x14ac:dyDescent="0.3">
      <c r="D61" s="64" t="s">
        <v>455</v>
      </c>
      <c r="E61" s="145" t="s">
        <v>452</v>
      </c>
      <c r="G61" s="17" t="s">
        <v>410</v>
      </c>
      <c r="K61" s="139" t="s">
        <v>456</v>
      </c>
    </row>
    <row r="62" spans="3:12" x14ac:dyDescent="0.3">
      <c r="D62" s="64" t="s">
        <v>458</v>
      </c>
      <c r="E62" s="145" t="s">
        <v>452</v>
      </c>
      <c r="K62" s="139"/>
      <c r="L62" t="s">
        <v>457</v>
      </c>
    </row>
    <row r="63" spans="3:12" x14ac:dyDescent="0.3">
      <c r="E63" s="145"/>
      <c r="K63" s="139"/>
    </row>
    <row r="64" spans="3:12" x14ac:dyDescent="0.3">
      <c r="C64" s="148" t="s">
        <v>739</v>
      </c>
      <c r="D64" s="17" t="s">
        <v>740</v>
      </c>
      <c r="E64" s="145"/>
      <c r="K64" s="139"/>
    </row>
    <row r="65" spans="3:11" x14ac:dyDescent="0.3">
      <c r="E65" s="145"/>
      <c r="K65" s="139"/>
    </row>
    <row r="66" spans="3:11" x14ac:dyDescent="0.3">
      <c r="C66" s="1"/>
      <c r="E66" s="150"/>
      <c r="K66" s="139"/>
    </row>
    <row r="67" spans="3:11" x14ac:dyDescent="0.3">
      <c r="E67" s="150"/>
      <c r="K67" s="139"/>
    </row>
    <row r="68" spans="3:11" x14ac:dyDescent="0.3">
      <c r="E68" s="150"/>
      <c r="K68" s="139"/>
    </row>
    <row r="69" spans="3:11" x14ac:dyDescent="0.3">
      <c r="K69" s="139"/>
    </row>
    <row r="70" spans="3:11" x14ac:dyDescent="0.3">
      <c r="K70" s="139"/>
    </row>
    <row r="71" spans="3:11" x14ac:dyDescent="0.3">
      <c r="K71" s="139"/>
    </row>
    <row r="72" spans="3:11" x14ac:dyDescent="0.3">
      <c r="K72" s="139"/>
    </row>
    <row r="73" spans="3:11" x14ac:dyDescent="0.3">
      <c r="K73" s="139"/>
    </row>
    <row r="74" spans="3:11" x14ac:dyDescent="0.3">
      <c r="K74" s="139"/>
    </row>
    <row r="75" spans="3:11" x14ac:dyDescent="0.3">
      <c r="K75" s="139"/>
    </row>
    <row r="76" spans="3:11" x14ac:dyDescent="0.3">
      <c r="K76" s="139"/>
    </row>
    <row r="77" spans="3:11" x14ac:dyDescent="0.3">
      <c r="K77" s="139"/>
    </row>
    <row r="78" spans="3:11" x14ac:dyDescent="0.3">
      <c r="K78" s="139"/>
    </row>
    <row r="79" spans="3:11" x14ac:dyDescent="0.3">
      <c r="K79" s="139"/>
    </row>
    <row r="80" spans="3:11" x14ac:dyDescent="0.3">
      <c r="K80" s="139"/>
    </row>
    <row r="81" spans="11:11" x14ac:dyDescent="0.3">
      <c r="K81" s="139"/>
    </row>
    <row r="82" spans="11:11" x14ac:dyDescent="0.3">
      <c r="K82" s="139"/>
    </row>
    <row r="83" spans="11:11" x14ac:dyDescent="0.3">
      <c r="K83" s="139"/>
    </row>
    <row r="84" spans="11:11" x14ac:dyDescent="0.3">
      <c r="K84" s="139"/>
    </row>
    <row r="85" spans="11:11" x14ac:dyDescent="0.3">
      <c r="K85" s="139"/>
    </row>
    <row r="86" spans="11:11" x14ac:dyDescent="0.3">
      <c r="K86" s="139"/>
    </row>
    <row r="87" spans="11:11" x14ac:dyDescent="0.3">
      <c r="K87" s="139"/>
    </row>
    <row r="88" spans="11:11" x14ac:dyDescent="0.3">
      <c r="K88" s="139"/>
    </row>
    <row r="89" spans="11:11" x14ac:dyDescent="0.3">
      <c r="K89" s="139"/>
    </row>
    <row r="90" spans="11:11" x14ac:dyDescent="0.3">
      <c r="K90" s="139"/>
    </row>
    <row r="91" spans="11:11" x14ac:dyDescent="0.3">
      <c r="K91" s="139"/>
    </row>
    <row r="92" spans="11:11" x14ac:dyDescent="0.3">
      <c r="K92" s="139"/>
    </row>
    <row r="93" spans="11:11" x14ac:dyDescent="0.3">
      <c r="K93" s="139"/>
    </row>
    <row r="94" spans="11:11" x14ac:dyDescent="0.3">
      <c r="K94" s="139"/>
    </row>
    <row r="95" spans="11:11" x14ac:dyDescent="0.3">
      <c r="K95" s="139"/>
    </row>
    <row r="96" spans="11:11" x14ac:dyDescent="0.3">
      <c r="K96" s="139"/>
    </row>
    <row r="97" spans="11:11" x14ac:dyDescent="0.3">
      <c r="K97" s="139"/>
    </row>
    <row r="98" spans="11:11" x14ac:dyDescent="0.3">
      <c r="K98" s="139"/>
    </row>
    <row r="99" spans="11:11" x14ac:dyDescent="0.3">
      <c r="K99" s="139"/>
    </row>
    <row r="100" spans="11:11" x14ac:dyDescent="0.3">
      <c r="K100" s="139"/>
    </row>
    <row r="101" spans="11:11" x14ac:dyDescent="0.3">
      <c r="K101" s="139"/>
    </row>
  </sheetData>
  <phoneticPr fontId="21"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E78EF8-F3F5-4B6B-8869-41282E75EC4E}">
  <dimension ref="B2:Z3"/>
  <sheetViews>
    <sheetView topLeftCell="A6" zoomScale="70" zoomScaleNormal="70" workbookViewId="0">
      <selection activeCell="V38" sqref="V38"/>
    </sheetView>
  </sheetViews>
  <sheetFormatPr defaultRowHeight="14.4" x14ac:dyDescent="0.3"/>
  <sheetData>
    <row r="2" spans="2:26" ht="15" thickBot="1" x14ac:dyDescent="0.35">
      <c r="B2" s="2" t="s">
        <v>185</v>
      </c>
      <c r="C2" s="3"/>
      <c r="D2" s="3"/>
      <c r="E2" s="3"/>
      <c r="F2" s="3"/>
      <c r="G2" s="3"/>
      <c r="H2" s="3"/>
      <c r="I2" s="3"/>
      <c r="J2" s="3"/>
      <c r="K2" s="3"/>
      <c r="L2" s="3"/>
      <c r="M2" s="3"/>
      <c r="N2" s="3"/>
      <c r="O2" s="3"/>
      <c r="P2" s="3"/>
      <c r="Q2" s="3"/>
      <c r="R2" s="3"/>
      <c r="S2" s="3"/>
      <c r="T2" s="3"/>
      <c r="U2" s="3"/>
      <c r="V2" s="3"/>
      <c r="W2" s="3"/>
      <c r="X2" s="3"/>
      <c r="Y2" s="3"/>
      <c r="Z2" s="3"/>
    </row>
    <row r="3" spans="2:26" x14ac:dyDescent="0.3">
      <c r="B3" s="1"/>
    </row>
  </sheetData>
  <pageMargins left="0.7" right="0.7" top="0.75" bottom="0.75" header="0.3" footer="0.3"/>
  <pageSetup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BC513E-9EEE-4398-BF17-23AF3781AC05}">
  <dimension ref="B1:Q318"/>
  <sheetViews>
    <sheetView topLeftCell="A4" workbookViewId="0">
      <selection activeCell="D19" sqref="D19"/>
    </sheetView>
  </sheetViews>
  <sheetFormatPr defaultRowHeight="14.4" x14ac:dyDescent="0.3"/>
  <cols>
    <col min="2" max="2" width="19.44140625" customWidth="1"/>
    <col min="3" max="3" width="17.109375" customWidth="1"/>
    <col min="4" max="4" width="16.77734375" customWidth="1"/>
    <col min="5" max="5" width="20.109375" customWidth="1"/>
    <col min="6" max="6" width="15" customWidth="1"/>
    <col min="7" max="8" width="16.44140625" customWidth="1"/>
    <col min="9" max="9" width="15.6640625" customWidth="1"/>
    <col min="10" max="10" width="14.6640625" customWidth="1"/>
    <col min="11" max="11" width="13.88671875" bestFit="1" customWidth="1"/>
    <col min="12" max="12" width="14" customWidth="1"/>
    <col min="13" max="13" width="15.77734375" customWidth="1"/>
    <col min="14" max="14" width="16.33203125" customWidth="1"/>
    <col min="15" max="15" width="17.77734375" customWidth="1"/>
    <col min="16" max="16" width="15.77734375" customWidth="1"/>
    <col min="17" max="17" width="21.5546875" style="12" customWidth="1"/>
    <col min="18" max="18" width="16.88671875" customWidth="1"/>
    <col min="19" max="19" width="17.44140625" customWidth="1"/>
    <col min="20" max="20" width="15.109375" customWidth="1"/>
    <col min="21" max="21" width="15.6640625" customWidth="1"/>
    <col min="22" max="22" width="16.5546875" customWidth="1"/>
    <col min="23" max="23" width="14.44140625" customWidth="1"/>
    <col min="24" max="24" width="14.109375" customWidth="1"/>
    <col min="25" max="25" width="15.44140625" customWidth="1"/>
    <col min="26" max="26" width="16.109375" customWidth="1"/>
    <col min="27" max="27" width="15.21875" customWidth="1"/>
  </cols>
  <sheetData>
    <row r="1" spans="2:16" x14ac:dyDescent="0.3">
      <c r="P1" s="83" t="str">
        <f>IFERROR(#REF!*#REF!,"")</f>
        <v/>
      </c>
    </row>
    <row r="2" spans="2:16" x14ac:dyDescent="0.3">
      <c r="P2" s="83" t="str">
        <f>IFERROR(#REF!*#REF!,"")</f>
        <v/>
      </c>
    </row>
    <row r="3" spans="2:16" x14ac:dyDescent="0.3">
      <c r="B3" s="88" t="s">
        <v>279</v>
      </c>
      <c r="C3" s="89"/>
      <c r="P3" s="83" t="str">
        <f>IFERROR(#REF!*#REF!,"")</f>
        <v/>
      </c>
    </row>
    <row r="4" spans="2:16" x14ac:dyDescent="0.3">
      <c r="B4" s="107" t="s">
        <v>237</v>
      </c>
      <c r="C4" s="100">
        <v>5120</v>
      </c>
      <c r="E4" s="107" t="s">
        <v>306</v>
      </c>
      <c r="F4" s="91">
        <v>10</v>
      </c>
      <c r="H4" s="107" t="s">
        <v>304</v>
      </c>
      <c r="I4" s="100">
        <v>3000</v>
      </c>
      <c r="P4" s="83" t="str">
        <f>IFERROR(#REF!*#REF!,"")</f>
        <v/>
      </c>
    </row>
    <row r="5" spans="2:16" x14ac:dyDescent="0.3">
      <c r="B5" s="107" t="s">
        <v>307</v>
      </c>
      <c r="C5" s="91">
        <v>10</v>
      </c>
      <c r="E5" s="107" t="s">
        <v>293</v>
      </c>
      <c r="F5" s="95">
        <v>0.5</v>
      </c>
      <c r="H5" s="107" t="s">
        <v>305</v>
      </c>
      <c r="I5" s="91">
        <v>5</v>
      </c>
      <c r="P5" s="83" t="str">
        <f>IFERROR(#REF!*#REF!,"")</f>
        <v/>
      </c>
    </row>
    <row r="6" spans="2:16" x14ac:dyDescent="0.3">
      <c r="B6" s="107" t="s">
        <v>308</v>
      </c>
      <c r="C6" s="95">
        <v>0.1</v>
      </c>
      <c r="E6" s="107" t="s">
        <v>344</v>
      </c>
      <c r="F6" s="123">
        <f>SUM(L20:L29)</f>
        <v>1478</v>
      </c>
      <c r="H6" s="107" t="s">
        <v>310</v>
      </c>
      <c r="I6" s="91">
        <f>I4*I5</f>
        <v>15000</v>
      </c>
      <c r="P6" s="83" t="str">
        <f>IFERROR(#REF!*#REF!,"")</f>
        <v/>
      </c>
    </row>
    <row r="7" spans="2:16" x14ac:dyDescent="0.3">
      <c r="B7" s="107" t="s">
        <v>339</v>
      </c>
      <c r="C7" s="91">
        <f>C4*C5</f>
        <v>51200</v>
      </c>
      <c r="E7" s="107" t="s">
        <v>338</v>
      </c>
      <c r="F7" s="91">
        <f>SUM(L20:L29)*F4</f>
        <v>14780</v>
      </c>
      <c r="H7" s="107" t="s">
        <v>303</v>
      </c>
      <c r="I7" s="95">
        <v>0.5</v>
      </c>
      <c r="P7" s="83"/>
    </row>
    <row r="8" spans="2:16" x14ac:dyDescent="0.3">
      <c r="B8" s="107" t="s">
        <v>340</v>
      </c>
      <c r="C8" s="91">
        <f>C7*(1-C6)-F10</f>
        <v>41472</v>
      </c>
      <c r="H8" s="107" t="s">
        <v>309</v>
      </c>
      <c r="I8" s="108">
        <f>I6*I7</f>
        <v>7500</v>
      </c>
      <c r="P8" s="83"/>
    </row>
    <row r="9" spans="2:16" x14ac:dyDescent="0.3">
      <c r="E9" s="107" t="s">
        <v>342</v>
      </c>
      <c r="F9" s="95">
        <v>0.1</v>
      </c>
      <c r="P9" s="83"/>
    </row>
    <row r="10" spans="2:16" x14ac:dyDescent="0.3">
      <c r="B10" s="107" t="s">
        <v>292</v>
      </c>
      <c r="C10" s="108">
        <f>C8+F7*F5</f>
        <v>48862</v>
      </c>
      <c r="E10" s="107" t="s">
        <v>343</v>
      </c>
      <c r="F10" s="108">
        <f>C7*(1-C6)*F9</f>
        <v>4608</v>
      </c>
      <c r="P10" s="83"/>
    </row>
    <row r="11" spans="2:16" x14ac:dyDescent="0.3">
      <c r="B11" s="107" t="s">
        <v>341</v>
      </c>
      <c r="C11" s="108">
        <f>C8*C6+F7*F5+I6*I7</f>
        <v>19037.2</v>
      </c>
      <c r="P11" s="83"/>
    </row>
    <row r="12" spans="2:16" x14ac:dyDescent="0.3">
      <c r="B12" s="107" t="s">
        <v>278</v>
      </c>
      <c r="C12" s="122">
        <v>10</v>
      </c>
      <c r="P12" s="83"/>
    </row>
    <row r="13" spans="2:16" x14ac:dyDescent="0.3">
      <c r="P13" s="83" t="str">
        <f>IFERROR(#REF!*#REF!,"")</f>
        <v/>
      </c>
    </row>
    <row r="14" spans="2:16" x14ac:dyDescent="0.3">
      <c r="F14" s="12"/>
      <c r="P14" s="83" t="str">
        <f>IFERROR(#REF!*#REF!,"")</f>
        <v/>
      </c>
    </row>
    <row r="15" spans="2:16" x14ac:dyDescent="0.3">
      <c r="P15" s="83"/>
    </row>
    <row r="16" spans="2:16" x14ac:dyDescent="0.3">
      <c r="B16" s="88" t="s">
        <v>287</v>
      </c>
      <c r="C16" s="89"/>
      <c r="D16" s="89"/>
      <c r="E16" s="89"/>
      <c r="P16" s="83"/>
    </row>
    <row r="17" spans="2:17" x14ac:dyDescent="0.3">
      <c r="B17" s="101" t="s">
        <v>275</v>
      </c>
      <c r="C17" s="92">
        <f>SUM(D21:D52)</f>
        <v>1.0000000000000002</v>
      </c>
      <c r="D17" s="12">
        <v>1</v>
      </c>
      <c r="E17" s="83" t="s">
        <v>274</v>
      </c>
      <c r="F17" s="12"/>
      <c r="P17" s="83"/>
    </row>
    <row r="18" spans="2:17" x14ac:dyDescent="0.3">
      <c r="B18" s="101" t="s">
        <v>273</v>
      </c>
      <c r="C18" s="85">
        <f>SUM(C21:C52)</f>
        <v>2.9289682539682538</v>
      </c>
      <c r="D18" s="87">
        <v>0</v>
      </c>
      <c r="E18" s="83" t="s">
        <v>272</v>
      </c>
      <c r="F18" s="12"/>
      <c r="G18" s="88" t="s">
        <v>288</v>
      </c>
      <c r="H18" s="89"/>
      <c r="I18" s="89"/>
      <c r="J18" s="89" t="s">
        <v>356</v>
      </c>
      <c r="K18" s="89"/>
      <c r="L18" s="89"/>
      <c r="N18" s="89" t="s">
        <v>363</v>
      </c>
      <c r="O18" s="89"/>
      <c r="P18" s="83"/>
    </row>
    <row r="19" spans="2:17" x14ac:dyDescent="0.3">
      <c r="B19" s="101" t="s">
        <v>283</v>
      </c>
      <c r="C19" s="101" t="s">
        <v>284</v>
      </c>
      <c r="D19" s="101" t="s">
        <v>485</v>
      </c>
      <c r="E19" s="102" t="s">
        <v>48</v>
      </c>
      <c r="F19" s="12"/>
      <c r="G19" s="101" t="s">
        <v>285</v>
      </c>
      <c r="H19" s="101" t="s">
        <v>236</v>
      </c>
      <c r="I19" s="101" t="s">
        <v>286</v>
      </c>
      <c r="J19" s="101" t="s">
        <v>233</v>
      </c>
      <c r="K19" s="101" t="s">
        <v>345</v>
      </c>
      <c r="L19" s="101" t="s">
        <v>344</v>
      </c>
      <c r="N19" s="127" t="s">
        <v>362</v>
      </c>
      <c r="O19" s="127" t="s">
        <v>361</v>
      </c>
      <c r="P19" s="83"/>
    </row>
    <row r="20" spans="2:17" x14ac:dyDescent="0.3">
      <c r="B20" s="94" t="s">
        <v>282</v>
      </c>
      <c r="C20" s="94" t="s">
        <v>281</v>
      </c>
      <c r="D20" s="94" t="s">
        <v>280</v>
      </c>
      <c r="E20" s="93" t="s">
        <v>291</v>
      </c>
      <c r="F20" s="12"/>
      <c r="G20" s="56">
        <v>1</v>
      </c>
      <c r="H20" s="103">
        <f>C4</f>
        <v>5120</v>
      </c>
      <c r="I20" s="16">
        <f>INT(H20/10)</f>
        <v>512</v>
      </c>
      <c r="J20" s="16">
        <v>6</v>
      </c>
      <c r="K20" s="106">
        <v>0.1</v>
      </c>
      <c r="L20" s="105">
        <f>INT(H20*K20)</f>
        <v>512</v>
      </c>
      <c r="N20" s="16">
        <v>100</v>
      </c>
      <c r="O20" s="16">
        <v>9</v>
      </c>
      <c r="P20" s="83" t="str">
        <f>IFERROR(#REF!*#REF!,"")</f>
        <v/>
      </c>
    </row>
    <row r="21" spans="2:17" x14ac:dyDescent="0.3">
      <c r="B21" s="56">
        <v>1</v>
      </c>
      <c r="C21" s="85">
        <f>IF(ISNUMBER(B21)=TRUE,1/(B21*$D$17+$D$18),"")</f>
        <v>1</v>
      </c>
      <c r="D21" s="90">
        <f>IF(ISNUMBER(C21)=TRUE,C21/$C$18,"")</f>
        <v>0.34141715214740553</v>
      </c>
      <c r="E21" s="84">
        <f t="shared" ref="E21:E84" si="0">IF(ISNUMBER(D21)=TRUE,$D21*$C$10,"")</f>
        <v>16682.324888226529</v>
      </c>
      <c r="F21" s="12"/>
      <c r="G21" s="56">
        <v>2</v>
      </c>
      <c r="H21" s="56">
        <f>I20*J20</f>
        <v>3072</v>
      </c>
      <c r="I21" s="16">
        <f t="shared" ref="I21:I28" si="1">INT(H21/10)</f>
        <v>307</v>
      </c>
      <c r="J21" s="16">
        <f>J20</f>
        <v>6</v>
      </c>
      <c r="K21" s="106">
        <v>0.1</v>
      </c>
      <c r="L21" s="105">
        <f t="shared" ref="L21:L29" si="2">INT(H21*K21)</f>
        <v>307</v>
      </c>
      <c r="N21" s="16">
        <v>200</v>
      </c>
      <c r="O21" s="16">
        <v>8</v>
      </c>
      <c r="P21" s="86"/>
    </row>
    <row r="22" spans="2:17" x14ac:dyDescent="0.3">
      <c r="B22" s="56">
        <f t="shared" ref="B22:B85" si="3">IF(B21&lt;$C$12,B21+1,"")</f>
        <v>2</v>
      </c>
      <c r="C22" s="85">
        <f t="shared" ref="C22:C30" si="4">IF(ISNUMBER(B22)=TRUE,1/(B22*$D$17+$D$18),"")</f>
        <v>0.5</v>
      </c>
      <c r="D22" s="90">
        <f t="shared" ref="D22:D84" si="5">IF(ISNUMBER(C22)=TRUE,C22/$C$18,"")</f>
        <v>0.17070857607370277</v>
      </c>
      <c r="E22" s="84">
        <f t="shared" si="0"/>
        <v>8341.1624441132644</v>
      </c>
      <c r="F22" s="12"/>
      <c r="G22" s="56">
        <v>3</v>
      </c>
      <c r="H22" s="56">
        <f t="shared" ref="H22:H29" si="6">I21*J21</f>
        <v>1842</v>
      </c>
      <c r="I22" s="16">
        <f t="shared" si="1"/>
        <v>184</v>
      </c>
      <c r="J22" s="16">
        <f t="shared" ref="J22:J28" si="7">J21</f>
        <v>6</v>
      </c>
      <c r="K22" s="106">
        <v>0.1</v>
      </c>
      <c r="L22" s="105">
        <f t="shared" si="2"/>
        <v>184</v>
      </c>
      <c r="N22" s="16">
        <v>550</v>
      </c>
      <c r="O22" s="16">
        <v>7</v>
      </c>
      <c r="P22" s="83"/>
    </row>
    <row r="23" spans="2:17" x14ac:dyDescent="0.3">
      <c r="B23" s="56">
        <f t="shared" si="3"/>
        <v>3</v>
      </c>
      <c r="C23" s="85">
        <f t="shared" si="4"/>
        <v>0.33333333333333331</v>
      </c>
      <c r="D23" s="90">
        <f t="shared" si="5"/>
        <v>0.1138057173824685</v>
      </c>
      <c r="E23" s="84">
        <f t="shared" si="0"/>
        <v>5560.7749627421763</v>
      </c>
      <c r="F23" s="12"/>
      <c r="G23" s="56">
        <v>4</v>
      </c>
      <c r="H23" s="56">
        <f t="shared" si="6"/>
        <v>1104</v>
      </c>
      <c r="I23" s="16">
        <f t="shared" si="1"/>
        <v>110</v>
      </c>
      <c r="J23" s="16">
        <f t="shared" si="7"/>
        <v>6</v>
      </c>
      <c r="K23" s="106">
        <v>0.1</v>
      </c>
      <c r="L23" s="105">
        <f t="shared" si="2"/>
        <v>110</v>
      </c>
      <c r="N23" s="16">
        <v>1600</v>
      </c>
      <c r="O23" s="16">
        <v>6</v>
      </c>
      <c r="P23" s="83"/>
    </row>
    <row r="24" spans="2:17" x14ac:dyDescent="0.3">
      <c r="B24" s="56">
        <f t="shared" si="3"/>
        <v>4</v>
      </c>
      <c r="C24" s="85">
        <f t="shared" si="4"/>
        <v>0.25</v>
      </c>
      <c r="D24" s="90">
        <f t="shared" si="5"/>
        <v>8.5354288036851383E-2</v>
      </c>
      <c r="E24" s="84">
        <f t="shared" si="0"/>
        <v>4170.5812220566322</v>
      </c>
      <c r="F24" s="12"/>
      <c r="G24" s="56">
        <v>5</v>
      </c>
      <c r="H24" s="56">
        <f t="shared" si="6"/>
        <v>660</v>
      </c>
      <c r="I24" s="16">
        <f t="shared" si="1"/>
        <v>66</v>
      </c>
      <c r="J24" s="16">
        <f t="shared" si="7"/>
        <v>6</v>
      </c>
      <c r="K24" s="106">
        <v>0.1</v>
      </c>
      <c r="L24" s="105">
        <f t="shared" si="2"/>
        <v>66</v>
      </c>
      <c r="N24" s="16">
        <v>5120</v>
      </c>
      <c r="O24" s="16">
        <v>5</v>
      </c>
      <c r="P24" s="83"/>
    </row>
    <row r="25" spans="2:17" x14ac:dyDescent="0.3">
      <c r="B25" s="56">
        <f t="shared" si="3"/>
        <v>5</v>
      </c>
      <c r="C25" s="85">
        <f t="shared" si="4"/>
        <v>0.2</v>
      </c>
      <c r="D25" s="90">
        <f t="shared" si="5"/>
        <v>6.828343042948111E-2</v>
      </c>
      <c r="E25" s="84">
        <f t="shared" si="0"/>
        <v>3336.4649776453061</v>
      </c>
      <c r="F25" s="12"/>
      <c r="G25" s="56">
        <v>6</v>
      </c>
      <c r="H25" s="56">
        <f t="shared" si="6"/>
        <v>396</v>
      </c>
      <c r="I25" s="16">
        <f t="shared" si="1"/>
        <v>39</v>
      </c>
      <c r="J25" s="16">
        <f t="shared" si="7"/>
        <v>6</v>
      </c>
      <c r="K25" s="106">
        <v>0.2</v>
      </c>
      <c r="L25" s="105">
        <f t="shared" si="2"/>
        <v>79</v>
      </c>
      <c r="P25" s="83"/>
    </row>
    <row r="26" spans="2:17" x14ac:dyDescent="0.3">
      <c r="B26" s="56">
        <f t="shared" si="3"/>
        <v>6</v>
      </c>
      <c r="C26" s="85">
        <f t="shared" si="4"/>
        <v>0.16666666666666666</v>
      </c>
      <c r="D26" s="90">
        <f t="shared" si="5"/>
        <v>5.6902858691234251E-2</v>
      </c>
      <c r="E26" s="84">
        <f t="shared" si="0"/>
        <v>2780.3874813710881</v>
      </c>
      <c r="F26" s="12"/>
      <c r="G26" s="56">
        <v>7</v>
      </c>
      <c r="H26" s="56">
        <f t="shared" si="6"/>
        <v>234</v>
      </c>
      <c r="I26" s="16">
        <f t="shared" si="1"/>
        <v>23</v>
      </c>
      <c r="J26" s="16">
        <f t="shared" si="7"/>
        <v>6</v>
      </c>
      <c r="K26" s="106">
        <v>0.3</v>
      </c>
      <c r="L26" s="105">
        <f t="shared" si="2"/>
        <v>70</v>
      </c>
      <c r="P26" s="83"/>
    </row>
    <row r="27" spans="2:17" x14ac:dyDescent="0.3">
      <c r="B27" s="56">
        <f t="shared" si="3"/>
        <v>7</v>
      </c>
      <c r="C27" s="85">
        <f t="shared" si="4"/>
        <v>0.14285714285714285</v>
      </c>
      <c r="D27" s="90">
        <f t="shared" si="5"/>
        <v>4.877387887820079E-2</v>
      </c>
      <c r="E27" s="84">
        <f t="shared" si="0"/>
        <v>2383.1892697466469</v>
      </c>
      <c r="F27" s="12"/>
      <c r="G27" s="56">
        <v>8</v>
      </c>
      <c r="H27" s="56">
        <f t="shared" si="6"/>
        <v>138</v>
      </c>
      <c r="I27" s="16">
        <f t="shared" si="1"/>
        <v>13</v>
      </c>
      <c r="J27" s="16">
        <f t="shared" si="7"/>
        <v>6</v>
      </c>
      <c r="K27" s="106">
        <v>0.5</v>
      </c>
      <c r="L27" s="105">
        <f t="shared" si="2"/>
        <v>69</v>
      </c>
      <c r="Q27"/>
    </row>
    <row r="28" spans="2:17" x14ac:dyDescent="0.3">
      <c r="B28" s="56">
        <f t="shared" si="3"/>
        <v>8</v>
      </c>
      <c r="C28" s="85">
        <f t="shared" si="4"/>
        <v>0.125</v>
      </c>
      <c r="D28" s="90">
        <f t="shared" si="5"/>
        <v>4.2677144018425692E-2</v>
      </c>
      <c r="E28" s="84">
        <f t="shared" si="0"/>
        <v>2085.2906110283161</v>
      </c>
      <c r="F28" s="12"/>
      <c r="G28" s="56">
        <v>9</v>
      </c>
      <c r="H28" s="56">
        <f t="shared" si="6"/>
        <v>78</v>
      </c>
      <c r="I28" s="16">
        <f t="shared" si="1"/>
        <v>7</v>
      </c>
      <c r="J28" s="16">
        <f t="shared" si="7"/>
        <v>6</v>
      </c>
      <c r="K28" s="106">
        <v>0.5</v>
      </c>
      <c r="L28" s="105">
        <f t="shared" si="2"/>
        <v>39</v>
      </c>
      <c r="P28" s="83"/>
    </row>
    <row r="29" spans="2:17" x14ac:dyDescent="0.3">
      <c r="B29" s="56">
        <f t="shared" si="3"/>
        <v>9</v>
      </c>
      <c r="C29" s="85">
        <f t="shared" si="4"/>
        <v>0.1111111111111111</v>
      </c>
      <c r="D29" s="90">
        <f t="shared" si="5"/>
        <v>3.7935239127489501E-2</v>
      </c>
      <c r="E29" s="84">
        <f t="shared" si="0"/>
        <v>1853.5916542473919</v>
      </c>
      <c r="F29" s="12"/>
      <c r="G29" s="56">
        <v>10</v>
      </c>
      <c r="H29" s="56">
        <f t="shared" si="6"/>
        <v>42</v>
      </c>
      <c r="I29" s="16">
        <v>1</v>
      </c>
      <c r="J29" s="105">
        <f>H29</f>
        <v>42</v>
      </c>
      <c r="K29" s="106">
        <v>1</v>
      </c>
      <c r="L29" s="105">
        <f t="shared" si="2"/>
        <v>42</v>
      </c>
      <c r="P29" s="83"/>
    </row>
    <row r="30" spans="2:17" x14ac:dyDescent="0.3">
      <c r="B30" s="56">
        <f t="shared" si="3"/>
        <v>10</v>
      </c>
      <c r="C30" s="85">
        <f t="shared" si="4"/>
        <v>0.1</v>
      </c>
      <c r="D30" s="90">
        <f t="shared" si="5"/>
        <v>3.4141715214740555E-2</v>
      </c>
      <c r="E30" s="84">
        <f t="shared" si="0"/>
        <v>1668.2324888226531</v>
      </c>
      <c r="F30" s="12"/>
      <c r="P30" s="83"/>
    </row>
    <row r="31" spans="2:17" x14ac:dyDescent="0.3">
      <c r="B31" s="12" t="str">
        <f t="shared" si="3"/>
        <v/>
      </c>
      <c r="C31" s="82" t="str">
        <f t="shared" ref="C31:C94" si="8">IF(ISNUMBER(B31)=TRUE,ROUNDDOWN(1/(B31*$D$17+$D$18),5),"")</f>
        <v/>
      </c>
      <c r="D31" s="81" t="str">
        <f t="shared" si="5"/>
        <v/>
      </c>
      <c r="E31" s="80" t="str">
        <f t="shared" si="0"/>
        <v/>
      </c>
      <c r="F31" s="12"/>
      <c r="P31" s="83" t="str">
        <f>IFERROR(#REF!*#REF!,"")</f>
        <v/>
      </c>
    </row>
    <row r="32" spans="2:17" x14ac:dyDescent="0.3">
      <c r="B32" s="12" t="str">
        <f t="shared" si="3"/>
        <v/>
      </c>
      <c r="C32" s="82" t="str">
        <f t="shared" si="8"/>
        <v/>
      </c>
      <c r="D32" s="81" t="str">
        <f t="shared" si="5"/>
        <v/>
      </c>
      <c r="E32" s="80" t="str">
        <f t="shared" si="0"/>
        <v/>
      </c>
      <c r="F32" s="12"/>
      <c r="G32" s="88" t="s">
        <v>302</v>
      </c>
      <c r="H32" s="89"/>
      <c r="I32" s="88"/>
      <c r="J32" s="89"/>
      <c r="K32" s="89"/>
      <c r="L32" s="89"/>
      <c r="M32" s="89"/>
      <c r="N32" s="89"/>
      <c r="O32" s="89"/>
      <c r="P32" s="83" t="str">
        <f>IFERROR(#REF!*#REF!,"")</f>
        <v/>
      </c>
    </row>
    <row r="33" spans="2:16" x14ac:dyDescent="0.3">
      <c r="B33" s="12" t="str">
        <f t="shared" si="3"/>
        <v/>
      </c>
      <c r="C33" s="82" t="str">
        <f t="shared" si="8"/>
        <v/>
      </c>
      <c r="D33" s="81" t="str">
        <f t="shared" si="5"/>
        <v/>
      </c>
      <c r="E33" s="80" t="str">
        <f t="shared" si="0"/>
        <v/>
      </c>
      <c r="F33" s="12"/>
      <c r="G33" s="104" t="s">
        <v>297</v>
      </c>
      <c r="H33" s="104" t="s">
        <v>276</v>
      </c>
      <c r="I33" s="104" t="s">
        <v>300</v>
      </c>
      <c r="J33" s="104" t="s">
        <v>314</v>
      </c>
      <c r="K33" s="104" t="s">
        <v>311</v>
      </c>
      <c r="L33" s="104" t="s">
        <v>312</v>
      </c>
      <c r="M33" s="104" t="s">
        <v>313</v>
      </c>
      <c r="N33" s="104" t="s">
        <v>355</v>
      </c>
      <c r="O33" s="129">
        <v>100</v>
      </c>
      <c r="P33" s="83" t="str">
        <f>IFERROR(#REF!*#REF!,"")</f>
        <v/>
      </c>
    </row>
    <row r="34" spans="2:16" x14ac:dyDescent="0.3">
      <c r="B34" s="12" t="str">
        <f t="shared" si="3"/>
        <v/>
      </c>
      <c r="C34" s="82" t="str">
        <f t="shared" si="8"/>
        <v/>
      </c>
      <c r="D34" s="81" t="str">
        <f t="shared" si="5"/>
        <v/>
      </c>
      <c r="E34" s="80" t="str">
        <f t="shared" si="0"/>
        <v/>
      </c>
      <c r="F34" s="12"/>
      <c r="G34" s="52">
        <v>1</v>
      </c>
      <c r="H34" s="97">
        <v>100</v>
      </c>
      <c r="I34" s="16" t="s">
        <v>299</v>
      </c>
      <c r="J34" s="116">
        <f t="shared" ref="J34:J39" si="9">H34</f>
        <v>100</v>
      </c>
      <c r="K34" s="69">
        <f t="shared" ref="K34:K38" si="10">1/(H34)</f>
        <v>0.01</v>
      </c>
      <c r="L34" s="105">
        <f>INT($F$10/$C$5*K34)</f>
        <v>4</v>
      </c>
      <c r="M34" s="115">
        <f>L34*H34</f>
        <v>400</v>
      </c>
      <c r="N34" s="125">
        <f>L34/$L$42</f>
        <v>7.8125000000000004E-4</v>
      </c>
      <c r="O34" s="128">
        <f>INT($O$33/$C$5*K34)</f>
        <v>0</v>
      </c>
      <c r="P34" s="83" t="str">
        <f>IFERROR(#REF!*#REF!,"")</f>
        <v/>
      </c>
    </row>
    <row r="35" spans="2:16" x14ac:dyDescent="0.3">
      <c r="B35" s="12" t="str">
        <f t="shared" si="3"/>
        <v/>
      </c>
      <c r="C35" s="82" t="str">
        <f t="shared" si="8"/>
        <v/>
      </c>
      <c r="D35" s="81" t="str">
        <f t="shared" si="5"/>
        <v/>
      </c>
      <c r="E35" s="80" t="str">
        <f t="shared" si="0"/>
        <v/>
      </c>
      <c r="F35" s="12"/>
      <c r="G35" s="52">
        <v>2</v>
      </c>
      <c r="H35" s="97">
        <v>50</v>
      </c>
      <c r="I35" s="16" t="s">
        <v>299</v>
      </c>
      <c r="J35" s="116">
        <f t="shared" si="9"/>
        <v>50</v>
      </c>
      <c r="K35" s="69">
        <f t="shared" si="10"/>
        <v>0.02</v>
      </c>
      <c r="L35" s="105">
        <f t="shared" ref="L35:L40" si="11">INT($F$10/$C$5*K35)</f>
        <v>9</v>
      </c>
      <c r="M35" s="115">
        <f t="shared" ref="M35:M41" si="12">L35*H35</f>
        <v>450</v>
      </c>
      <c r="N35" s="125">
        <f t="shared" ref="N35:N41" si="13">L35/$L$42</f>
        <v>1.7578125E-3</v>
      </c>
      <c r="O35" s="128">
        <f t="shared" ref="O35:O41" si="14">INT($O$33/$C$5*K35)</f>
        <v>0</v>
      </c>
      <c r="P35" s="83" t="str">
        <f>IFERROR(#REF!*#REF!,"")</f>
        <v/>
      </c>
    </row>
    <row r="36" spans="2:16" x14ac:dyDescent="0.3">
      <c r="B36" s="12" t="str">
        <f t="shared" si="3"/>
        <v/>
      </c>
      <c r="C36" s="82" t="str">
        <f t="shared" si="8"/>
        <v/>
      </c>
      <c r="D36" s="81" t="str">
        <f t="shared" si="5"/>
        <v/>
      </c>
      <c r="E36" s="80" t="str">
        <f t="shared" si="0"/>
        <v/>
      </c>
      <c r="F36" s="12"/>
      <c r="G36" s="52">
        <v>3</v>
      </c>
      <c r="H36" s="97">
        <v>20</v>
      </c>
      <c r="I36" s="16" t="s">
        <v>231</v>
      </c>
      <c r="J36" s="116">
        <f t="shared" si="9"/>
        <v>20</v>
      </c>
      <c r="K36" s="69">
        <f t="shared" si="10"/>
        <v>0.05</v>
      </c>
      <c r="L36" s="105">
        <f t="shared" si="11"/>
        <v>23</v>
      </c>
      <c r="M36" s="115">
        <f t="shared" si="12"/>
        <v>460</v>
      </c>
      <c r="N36" s="125">
        <f t="shared" si="13"/>
        <v>4.4921874999999997E-3</v>
      </c>
      <c r="O36" s="128">
        <f t="shared" si="14"/>
        <v>0</v>
      </c>
      <c r="P36" s="83" t="str">
        <f>IFERROR(#REF!*#REF!,"")</f>
        <v/>
      </c>
    </row>
    <row r="37" spans="2:16" x14ac:dyDescent="0.3">
      <c r="B37" s="12" t="str">
        <f t="shared" si="3"/>
        <v/>
      </c>
      <c r="C37" s="82" t="str">
        <f t="shared" si="8"/>
        <v/>
      </c>
      <c r="D37" s="81" t="str">
        <f t="shared" si="5"/>
        <v/>
      </c>
      <c r="E37" s="80" t="str">
        <f t="shared" si="0"/>
        <v/>
      </c>
      <c r="F37" s="12"/>
      <c r="G37" s="52">
        <v>4</v>
      </c>
      <c r="H37" s="97">
        <v>10</v>
      </c>
      <c r="I37" s="16" t="s">
        <v>277</v>
      </c>
      <c r="J37" s="116">
        <f t="shared" si="9"/>
        <v>10</v>
      </c>
      <c r="K37" s="69">
        <f t="shared" si="10"/>
        <v>0.1</v>
      </c>
      <c r="L37" s="105">
        <f t="shared" si="11"/>
        <v>46</v>
      </c>
      <c r="M37" s="115">
        <f t="shared" si="12"/>
        <v>460</v>
      </c>
      <c r="N37" s="125">
        <f t="shared" si="13"/>
        <v>8.9843749999999993E-3</v>
      </c>
      <c r="O37" s="128">
        <f t="shared" si="14"/>
        <v>1</v>
      </c>
      <c r="P37" s="83" t="str">
        <f>IFERROR(#REF!*#REF!,"")</f>
        <v/>
      </c>
    </row>
    <row r="38" spans="2:16" x14ac:dyDescent="0.3">
      <c r="B38" s="12" t="str">
        <f t="shared" si="3"/>
        <v/>
      </c>
      <c r="C38" s="82" t="str">
        <f t="shared" si="8"/>
        <v/>
      </c>
      <c r="D38" s="81" t="str">
        <f t="shared" si="5"/>
        <v/>
      </c>
      <c r="E38" s="80" t="str">
        <f t="shared" si="0"/>
        <v/>
      </c>
      <c r="F38" s="12"/>
      <c r="G38" s="52">
        <v>5</v>
      </c>
      <c r="H38" s="97">
        <v>5</v>
      </c>
      <c r="I38" s="16" t="s">
        <v>231</v>
      </c>
      <c r="J38" s="116">
        <f t="shared" si="9"/>
        <v>5</v>
      </c>
      <c r="K38" s="69">
        <f t="shared" si="10"/>
        <v>0.2</v>
      </c>
      <c r="L38" s="105">
        <f t="shared" si="11"/>
        <v>92</v>
      </c>
      <c r="M38" s="115">
        <f t="shared" si="12"/>
        <v>460</v>
      </c>
      <c r="N38" s="125">
        <f t="shared" si="13"/>
        <v>1.7968749999999999E-2</v>
      </c>
      <c r="O38" s="128">
        <f t="shared" si="14"/>
        <v>2</v>
      </c>
      <c r="P38" s="83" t="str">
        <f>IFERROR(#REF!*#REF!,"")</f>
        <v/>
      </c>
    </row>
    <row r="39" spans="2:16" x14ac:dyDescent="0.3">
      <c r="B39" s="12" t="str">
        <f t="shared" si="3"/>
        <v/>
      </c>
      <c r="C39" s="82" t="str">
        <f t="shared" si="8"/>
        <v/>
      </c>
      <c r="D39" s="81" t="str">
        <f t="shared" si="5"/>
        <v/>
      </c>
      <c r="E39" s="80" t="str">
        <f t="shared" si="0"/>
        <v/>
      </c>
      <c r="F39" s="12"/>
      <c r="G39" s="52">
        <v>6</v>
      </c>
      <c r="H39" s="97">
        <v>2</v>
      </c>
      <c r="I39" s="16" t="s">
        <v>231</v>
      </c>
      <c r="J39" s="116">
        <f t="shared" si="9"/>
        <v>2</v>
      </c>
      <c r="K39" s="69">
        <f>2/(H39)</f>
        <v>1</v>
      </c>
      <c r="L39" s="105">
        <f t="shared" si="11"/>
        <v>460</v>
      </c>
      <c r="M39" s="115">
        <f t="shared" si="12"/>
        <v>920</v>
      </c>
      <c r="N39" s="125">
        <f t="shared" si="13"/>
        <v>8.984375E-2</v>
      </c>
      <c r="O39" s="128">
        <f t="shared" si="14"/>
        <v>10</v>
      </c>
      <c r="P39" s="83" t="str">
        <f>IFERROR(#REF!*#REF!,"")</f>
        <v/>
      </c>
    </row>
    <row r="40" spans="2:16" x14ac:dyDescent="0.3">
      <c r="B40" s="12" t="str">
        <f t="shared" si="3"/>
        <v/>
      </c>
      <c r="C40" s="82" t="str">
        <f t="shared" si="8"/>
        <v/>
      </c>
      <c r="D40" s="81" t="str">
        <f t="shared" si="5"/>
        <v/>
      </c>
      <c r="E40" s="80" t="str">
        <f t="shared" si="0"/>
        <v/>
      </c>
      <c r="F40" s="12"/>
      <c r="G40" s="52">
        <v>7</v>
      </c>
      <c r="H40" s="97">
        <v>1</v>
      </c>
      <c r="I40" s="16" t="s">
        <v>231</v>
      </c>
      <c r="J40" s="116">
        <f>H40</f>
        <v>1</v>
      </c>
      <c r="K40" s="69">
        <f>3/(H40)</f>
        <v>3</v>
      </c>
      <c r="L40" s="105">
        <f t="shared" si="11"/>
        <v>1382</v>
      </c>
      <c r="M40" s="115">
        <f t="shared" si="12"/>
        <v>1382</v>
      </c>
      <c r="N40" s="125">
        <f t="shared" si="13"/>
        <v>0.26992187499999998</v>
      </c>
      <c r="O40" s="128">
        <f t="shared" si="14"/>
        <v>30</v>
      </c>
      <c r="P40" s="83" t="str">
        <f>IFERROR(#REF!*#REF!,"")</f>
        <v/>
      </c>
    </row>
    <row r="41" spans="2:16" x14ac:dyDescent="0.3">
      <c r="B41" s="12" t="str">
        <f t="shared" si="3"/>
        <v/>
      </c>
      <c r="C41" s="82" t="str">
        <f t="shared" si="8"/>
        <v/>
      </c>
      <c r="D41" s="81" t="str">
        <f t="shared" si="5"/>
        <v/>
      </c>
      <c r="E41" s="80" t="str">
        <f t="shared" si="0"/>
        <v/>
      </c>
      <c r="F41" s="12"/>
      <c r="G41" s="52">
        <v>8</v>
      </c>
      <c r="H41" s="97">
        <v>0</v>
      </c>
      <c r="I41" s="52" t="s">
        <v>301</v>
      </c>
      <c r="J41" s="116">
        <v>0</v>
      </c>
      <c r="K41" s="116">
        <v>0</v>
      </c>
      <c r="L41" s="105">
        <f>C4-SUM(L34:L40)</f>
        <v>3104</v>
      </c>
      <c r="M41" s="16">
        <f t="shared" si="12"/>
        <v>0</v>
      </c>
      <c r="N41" s="125">
        <f t="shared" si="13"/>
        <v>0.60624999999999996</v>
      </c>
      <c r="O41" s="128">
        <f t="shared" si="14"/>
        <v>0</v>
      </c>
      <c r="P41" s="83" t="str">
        <f>IFERROR(#REF!*#REF!,"")</f>
        <v/>
      </c>
    </row>
    <row r="42" spans="2:16" x14ac:dyDescent="0.3">
      <c r="B42" s="12" t="str">
        <f t="shared" si="3"/>
        <v/>
      </c>
      <c r="C42" s="82" t="str">
        <f t="shared" si="8"/>
        <v/>
      </c>
      <c r="D42" s="81" t="str">
        <f t="shared" si="5"/>
        <v/>
      </c>
      <c r="E42" s="80" t="str">
        <f t="shared" si="0"/>
        <v/>
      </c>
      <c r="F42" s="12"/>
      <c r="I42" s="79"/>
      <c r="J42" s="51"/>
      <c r="K42" s="64" t="s">
        <v>315</v>
      </c>
      <c r="L42" s="63">
        <f>SUM(L34:L41)</f>
        <v>5120</v>
      </c>
      <c r="M42" s="66">
        <f>SUM(M34:M41)</f>
        <v>4532</v>
      </c>
      <c r="N42" s="86"/>
      <c r="O42" s="63"/>
      <c r="P42" s="83" t="str">
        <f>IFERROR(#REF!*#REF!,"")</f>
        <v/>
      </c>
    </row>
    <row r="43" spans="2:16" x14ac:dyDescent="0.3">
      <c r="B43" s="12" t="str">
        <f t="shared" si="3"/>
        <v/>
      </c>
      <c r="C43" s="82" t="str">
        <f t="shared" si="8"/>
        <v/>
      </c>
      <c r="D43" s="81" t="str">
        <f t="shared" si="5"/>
        <v/>
      </c>
      <c r="E43" s="80" t="str">
        <f t="shared" si="0"/>
        <v/>
      </c>
      <c r="F43" s="12"/>
      <c r="I43" s="79" t="str">
        <f t="shared" ref="I43:I106" si="15">IF(ISNUMBER(G43)=TRUE,IFERROR(G43/G44,""),"")</f>
        <v/>
      </c>
      <c r="K43" s="64" t="s">
        <v>316</v>
      </c>
      <c r="L43" s="126">
        <f>SUM(L34:L40)/L42</f>
        <v>0.39374999999999999</v>
      </c>
      <c r="M43" s="124"/>
      <c r="P43" s="83" t="str">
        <f>IFERROR(#REF!*#REF!,"")</f>
        <v/>
      </c>
    </row>
    <row r="44" spans="2:16" x14ac:dyDescent="0.3">
      <c r="B44" s="12" t="str">
        <f t="shared" si="3"/>
        <v/>
      </c>
      <c r="C44" s="82" t="str">
        <f t="shared" si="8"/>
        <v/>
      </c>
      <c r="D44" s="81" t="str">
        <f t="shared" si="5"/>
        <v/>
      </c>
      <c r="E44" s="80" t="str">
        <f t="shared" si="0"/>
        <v/>
      </c>
      <c r="F44" s="12"/>
      <c r="I44" s="79" t="str">
        <f t="shared" si="15"/>
        <v/>
      </c>
      <c r="P44" s="83" t="str">
        <f>IFERROR(#REF!*#REF!,"")</f>
        <v/>
      </c>
    </row>
    <row r="45" spans="2:16" x14ac:dyDescent="0.3">
      <c r="B45" s="12" t="str">
        <f t="shared" si="3"/>
        <v/>
      </c>
      <c r="C45" s="82" t="str">
        <f t="shared" si="8"/>
        <v/>
      </c>
      <c r="D45" s="81" t="str">
        <f t="shared" si="5"/>
        <v/>
      </c>
      <c r="E45" s="80" t="str">
        <f t="shared" si="0"/>
        <v/>
      </c>
      <c r="F45" s="12"/>
      <c r="I45" s="79" t="str">
        <f t="shared" si="15"/>
        <v/>
      </c>
      <c r="P45" s="83" t="str">
        <f>IFERROR(#REF!*#REF!,"")</f>
        <v/>
      </c>
    </row>
    <row r="46" spans="2:16" x14ac:dyDescent="0.3">
      <c r="B46" s="12" t="str">
        <f t="shared" si="3"/>
        <v/>
      </c>
      <c r="C46" s="82" t="str">
        <f t="shared" si="8"/>
        <v/>
      </c>
      <c r="D46" s="81" t="str">
        <f t="shared" si="5"/>
        <v/>
      </c>
      <c r="E46" s="80" t="str">
        <f t="shared" si="0"/>
        <v/>
      </c>
      <c r="F46" s="12"/>
      <c r="I46" s="79" t="str">
        <f t="shared" si="15"/>
        <v/>
      </c>
      <c r="P46" s="83" t="str">
        <f>IFERROR(#REF!*#REF!,"")</f>
        <v/>
      </c>
    </row>
    <row r="47" spans="2:16" x14ac:dyDescent="0.3">
      <c r="B47" s="12" t="str">
        <f t="shared" si="3"/>
        <v/>
      </c>
      <c r="C47" s="82" t="str">
        <f t="shared" si="8"/>
        <v/>
      </c>
      <c r="D47" s="81" t="str">
        <f t="shared" si="5"/>
        <v/>
      </c>
      <c r="E47" s="80" t="str">
        <f t="shared" si="0"/>
        <v/>
      </c>
      <c r="F47" s="12"/>
      <c r="I47" s="79" t="str">
        <f t="shared" si="15"/>
        <v/>
      </c>
      <c r="P47" s="83" t="str">
        <f>IFERROR(#REF!*#REF!,"")</f>
        <v/>
      </c>
    </row>
    <row r="48" spans="2:16" x14ac:dyDescent="0.3">
      <c r="B48" s="12" t="str">
        <f t="shared" si="3"/>
        <v/>
      </c>
      <c r="C48" s="82" t="str">
        <f t="shared" si="8"/>
        <v/>
      </c>
      <c r="D48" s="81" t="str">
        <f t="shared" si="5"/>
        <v/>
      </c>
      <c r="E48" s="80" t="str">
        <f t="shared" si="0"/>
        <v/>
      </c>
      <c r="F48" s="12"/>
      <c r="I48" s="79" t="str">
        <f t="shared" si="15"/>
        <v/>
      </c>
      <c r="P48" s="83" t="str">
        <f>IFERROR(#REF!*#REF!,"")</f>
        <v/>
      </c>
    </row>
    <row r="49" spans="2:16" x14ac:dyDescent="0.3">
      <c r="B49" s="12" t="str">
        <f t="shared" si="3"/>
        <v/>
      </c>
      <c r="C49" s="82" t="str">
        <f t="shared" si="8"/>
        <v/>
      </c>
      <c r="D49" s="81" t="str">
        <f t="shared" si="5"/>
        <v/>
      </c>
      <c r="E49" s="80" t="str">
        <f t="shared" si="0"/>
        <v/>
      </c>
      <c r="F49" s="12"/>
      <c r="I49" s="79" t="str">
        <f t="shared" si="15"/>
        <v/>
      </c>
      <c r="P49" s="83" t="str">
        <f>IFERROR(#REF!*#REF!,"")</f>
        <v/>
      </c>
    </row>
    <row r="50" spans="2:16" x14ac:dyDescent="0.3">
      <c r="B50" s="12" t="str">
        <f t="shared" si="3"/>
        <v/>
      </c>
      <c r="C50" s="82" t="str">
        <f t="shared" si="8"/>
        <v/>
      </c>
      <c r="D50" s="81" t="str">
        <f t="shared" si="5"/>
        <v/>
      </c>
      <c r="E50" s="80" t="str">
        <f t="shared" si="0"/>
        <v/>
      </c>
      <c r="F50" s="12"/>
      <c r="I50" s="79" t="str">
        <f t="shared" si="15"/>
        <v/>
      </c>
      <c r="P50" s="83" t="str">
        <f>IFERROR(#REF!*#REF!,"")</f>
        <v/>
      </c>
    </row>
    <row r="51" spans="2:16" x14ac:dyDescent="0.3">
      <c r="B51" s="12" t="str">
        <f t="shared" si="3"/>
        <v/>
      </c>
      <c r="C51" s="82" t="str">
        <f t="shared" si="8"/>
        <v/>
      </c>
      <c r="D51" s="81" t="str">
        <f t="shared" si="5"/>
        <v/>
      </c>
      <c r="E51" s="80" t="str">
        <f t="shared" si="0"/>
        <v/>
      </c>
      <c r="F51" s="80" t="str">
        <f t="shared" ref="F51:F114" si="16">IF(ISNUMBER($D51)=TRUE,$D51*$D$13,"")</f>
        <v/>
      </c>
      <c r="G51" s="80" t="str">
        <f t="shared" ref="G51:G114" si="17">IF(ISNUMBER($D51)=TRUE,$D51*$E$13,"")</f>
        <v/>
      </c>
      <c r="H51" s="80"/>
      <c r="I51" s="79" t="str">
        <f t="shared" si="15"/>
        <v/>
      </c>
      <c r="P51" s="83" t="str">
        <f>IFERROR(#REF!*#REF!,"")</f>
        <v/>
      </c>
    </row>
    <row r="52" spans="2:16" x14ac:dyDescent="0.3">
      <c r="B52" s="12" t="str">
        <f t="shared" si="3"/>
        <v/>
      </c>
      <c r="C52" s="82" t="str">
        <f t="shared" si="8"/>
        <v/>
      </c>
      <c r="D52" s="81" t="str">
        <f t="shared" si="5"/>
        <v/>
      </c>
      <c r="E52" s="80" t="str">
        <f t="shared" si="0"/>
        <v/>
      </c>
      <c r="F52" s="80" t="str">
        <f t="shared" si="16"/>
        <v/>
      </c>
      <c r="G52" s="80" t="str">
        <f t="shared" si="17"/>
        <v/>
      </c>
      <c r="H52" s="80"/>
      <c r="I52" s="79" t="str">
        <f t="shared" si="15"/>
        <v/>
      </c>
      <c r="P52" s="83" t="str">
        <f>IFERROR(#REF!*#REF!,"")</f>
        <v/>
      </c>
    </row>
    <row r="53" spans="2:16" x14ac:dyDescent="0.3">
      <c r="B53" s="12" t="str">
        <f t="shared" si="3"/>
        <v/>
      </c>
      <c r="C53" s="82" t="str">
        <f t="shared" si="8"/>
        <v/>
      </c>
      <c r="D53" s="81" t="str">
        <f t="shared" si="5"/>
        <v/>
      </c>
      <c r="E53" s="80" t="str">
        <f t="shared" si="0"/>
        <v/>
      </c>
      <c r="F53" s="80" t="str">
        <f t="shared" si="16"/>
        <v/>
      </c>
      <c r="G53" s="80" t="str">
        <f t="shared" si="17"/>
        <v/>
      </c>
      <c r="H53" s="80"/>
      <c r="I53" s="79" t="str">
        <f t="shared" si="15"/>
        <v/>
      </c>
    </row>
    <row r="54" spans="2:16" x14ac:dyDescent="0.3">
      <c r="B54" s="12" t="str">
        <f t="shared" si="3"/>
        <v/>
      </c>
      <c r="C54" s="82" t="str">
        <f t="shared" si="8"/>
        <v/>
      </c>
      <c r="D54" s="81" t="str">
        <f t="shared" si="5"/>
        <v/>
      </c>
      <c r="E54" s="80" t="str">
        <f t="shared" si="0"/>
        <v/>
      </c>
      <c r="F54" s="80" t="str">
        <f t="shared" si="16"/>
        <v/>
      </c>
      <c r="G54" s="80" t="str">
        <f t="shared" si="17"/>
        <v/>
      </c>
      <c r="H54" s="80"/>
      <c r="I54" s="79" t="str">
        <f t="shared" si="15"/>
        <v/>
      </c>
    </row>
    <row r="55" spans="2:16" x14ac:dyDescent="0.3">
      <c r="B55" s="12" t="str">
        <f t="shared" si="3"/>
        <v/>
      </c>
      <c r="C55" s="82" t="str">
        <f t="shared" si="8"/>
        <v/>
      </c>
      <c r="D55" s="81" t="str">
        <f t="shared" si="5"/>
        <v/>
      </c>
      <c r="E55" s="80" t="str">
        <f t="shared" si="0"/>
        <v/>
      </c>
      <c r="F55" s="80" t="str">
        <f t="shared" si="16"/>
        <v/>
      </c>
      <c r="G55" s="80" t="str">
        <f t="shared" si="17"/>
        <v/>
      </c>
      <c r="H55" s="80"/>
      <c r="I55" s="79" t="str">
        <f t="shared" si="15"/>
        <v/>
      </c>
    </row>
    <row r="56" spans="2:16" x14ac:dyDescent="0.3">
      <c r="B56" s="12" t="str">
        <f t="shared" si="3"/>
        <v/>
      </c>
      <c r="C56" s="82" t="str">
        <f t="shared" si="8"/>
        <v/>
      </c>
      <c r="D56" s="81" t="str">
        <f t="shared" si="5"/>
        <v/>
      </c>
      <c r="E56" s="80" t="str">
        <f t="shared" si="0"/>
        <v/>
      </c>
      <c r="F56" s="80" t="str">
        <f t="shared" si="16"/>
        <v/>
      </c>
      <c r="G56" s="80" t="str">
        <f t="shared" si="17"/>
        <v/>
      </c>
      <c r="H56" s="80"/>
      <c r="I56" s="79" t="str">
        <f t="shared" si="15"/>
        <v/>
      </c>
    </row>
    <row r="57" spans="2:16" x14ac:dyDescent="0.3">
      <c r="B57" s="12" t="str">
        <f t="shared" si="3"/>
        <v/>
      </c>
      <c r="C57" s="82" t="str">
        <f t="shared" si="8"/>
        <v/>
      </c>
      <c r="D57" s="81" t="str">
        <f t="shared" si="5"/>
        <v/>
      </c>
      <c r="E57" s="80" t="str">
        <f t="shared" si="0"/>
        <v/>
      </c>
      <c r="F57" s="80" t="str">
        <f t="shared" si="16"/>
        <v/>
      </c>
      <c r="G57" s="80" t="str">
        <f t="shared" si="17"/>
        <v/>
      </c>
      <c r="H57" s="80"/>
      <c r="I57" s="79" t="str">
        <f t="shared" si="15"/>
        <v/>
      </c>
    </row>
    <row r="58" spans="2:16" x14ac:dyDescent="0.3">
      <c r="B58" s="12" t="str">
        <f t="shared" si="3"/>
        <v/>
      </c>
      <c r="C58" s="82" t="str">
        <f t="shared" si="8"/>
        <v/>
      </c>
      <c r="D58" s="81" t="str">
        <f t="shared" si="5"/>
        <v/>
      </c>
      <c r="E58" s="80" t="str">
        <f t="shared" si="0"/>
        <v/>
      </c>
      <c r="F58" s="80" t="str">
        <f t="shared" si="16"/>
        <v/>
      </c>
      <c r="G58" s="80" t="str">
        <f t="shared" si="17"/>
        <v/>
      </c>
      <c r="H58" s="80"/>
      <c r="I58" s="79" t="str">
        <f t="shared" si="15"/>
        <v/>
      </c>
    </row>
    <row r="59" spans="2:16" x14ac:dyDescent="0.3">
      <c r="B59" s="12" t="str">
        <f t="shared" si="3"/>
        <v/>
      </c>
      <c r="C59" s="82" t="str">
        <f t="shared" si="8"/>
        <v/>
      </c>
      <c r="D59" s="81" t="str">
        <f t="shared" si="5"/>
        <v/>
      </c>
      <c r="E59" s="80" t="str">
        <f t="shared" si="0"/>
        <v/>
      </c>
      <c r="F59" s="80" t="str">
        <f t="shared" si="16"/>
        <v/>
      </c>
      <c r="G59" s="80" t="str">
        <f t="shared" si="17"/>
        <v/>
      </c>
      <c r="H59" s="80"/>
      <c r="I59" s="79" t="str">
        <f t="shared" si="15"/>
        <v/>
      </c>
    </row>
    <row r="60" spans="2:16" x14ac:dyDescent="0.3">
      <c r="B60" s="12" t="str">
        <f t="shared" si="3"/>
        <v/>
      </c>
      <c r="C60" s="82" t="str">
        <f t="shared" si="8"/>
        <v/>
      </c>
      <c r="D60" s="81" t="str">
        <f t="shared" si="5"/>
        <v/>
      </c>
      <c r="E60" s="80" t="str">
        <f t="shared" si="0"/>
        <v/>
      </c>
      <c r="F60" s="80" t="str">
        <f t="shared" si="16"/>
        <v/>
      </c>
      <c r="G60" s="80" t="str">
        <f t="shared" si="17"/>
        <v/>
      </c>
      <c r="H60" s="80"/>
      <c r="I60" s="79" t="str">
        <f t="shared" si="15"/>
        <v/>
      </c>
    </row>
    <row r="61" spans="2:16" x14ac:dyDescent="0.3">
      <c r="B61" s="12" t="str">
        <f t="shared" si="3"/>
        <v/>
      </c>
      <c r="C61" s="82" t="str">
        <f t="shared" si="8"/>
        <v/>
      </c>
      <c r="D61" s="81" t="str">
        <f t="shared" si="5"/>
        <v/>
      </c>
      <c r="E61" s="80" t="str">
        <f t="shared" si="0"/>
        <v/>
      </c>
      <c r="F61" s="80" t="str">
        <f t="shared" si="16"/>
        <v/>
      </c>
      <c r="G61" s="80" t="str">
        <f t="shared" si="17"/>
        <v/>
      </c>
      <c r="H61" s="80"/>
      <c r="I61" s="79" t="str">
        <f t="shared" si="15"/>
        <v/>
      </c>
    </row>
    <row r="62" spans="2:16" x14ac:dyDescent="0.3">
      <c r="B62" s="12" t="str">
        <f t="shared" si="3"/>
        <v/>
      </c>
      <c r="C62" s="82" t="str">
        <f t="shared" si="8"/>
        <v/>
      </c>
      <c r="D62" s="81" t="str">
        <f t="shared" si="5"/>
        <v/>
      </c>
      <c r="E62" s="80" t="str">
        <f t="shared" si="0"/>
        <v/>
      </c>
      <c r="F62" s="80" t="str">
        <f t="shared" si="16"/>
        <v/>
      </c>
      <c r="G62" s="80" t="str">
        <f t="shared" si="17"/>
        <v/>
      </c>
      <c r="H62" s="80"/>
      <c r="I62" s="79" t="str">
        <f t="shared" si="15"/>
        <v/>
      </c>
    </row>
    <row r="63" spans="2:16" x14ac:dyDescent="0.3">
      <c r="B63" s="12" t="str">
        <f t="shared" si="3"/>
        <v/>
      </c>
      <c r="C63" s="82" t="str">
        <f t="shared" si="8"/>
        <v/>
      </c>
      <c r="D63" s="81" t="str">
        <f t="shared" si="5"/>
        <v/>
      </c>
      <c r="E63" s="80" t="str">
        <f t="shared" si="0"/>
        <v/>
      </c>
      <c r="F63" s="80" t="str">
        <f t="shared" si="16"/>
        <v/>
      </c>
      <c r="G63" s="80" t="str">
        <f t="shared" si="17"/>
        <v/>
      </c>
      <c r="H63" s="80"/>
      <c r="I63" s="79" t="str">
        <f t="shared" si="15"/>
        <v/>
      </c>
    </row>
    <row r="64" spans="2:16" s="64" customFormat="1" x14ac:dyDescent="0.3">
      <c r="B64" s="12" t="str">
        <f t="shared" si="3"/>
        <v/>
      </c>
      <c r="C64" s="82" t="str">
        <f t="shared" si="8"/>
        <v/>
      </c>
      <c r="D64" s="81" t="str">
        <f t="shared" si="5"/>
        <v/>
      </c>
      <c r="E64" s="80" t="str">
        <f t="shared" si="0"/>
        <v/>
      </c>
      <c r="F64" s="80" t="str">
        <f t="shared" si="16"/>
        <v/>
      </c>
      <c r="G64" s="80" t="str">
        <f t="shared" si="17"/>
        <v/>
      </c>
      <c r="H64" s="80"/>
      <c r="I64" s="79" t="str">
        <f t="shared" si="15"/>
        <v/>
      </c>
      <c r="J64"/>
      <c r="K64"/>
      <c r="L64"/>
      <c r="M64"/>
      <c r="N64"/>
    </row>
    <row r="65" spans="2:9" x14ac:dyDescent="0.3">
      <c r="B65" s="12" t="str">
        <f t="shared" si="3"/>
        <v/>
      </c>
      <c r="C65" s="82" t="str">
        <f t="shared" si="8"/>
        <v/>
      </c>
      <c r="D65" s="81" t="str">
        <f t="shared" si="5"/>
        <v/>
      </c>
      <c r="E65" s="80" t="str">
        <f t="shared" si="0"/>
        <v/>
      </c>
      <c r="F65" s="80" t="str">
        <f t="shared" si="16"/>
        <v/>
      </c>
      <c r="G65" s="80" t="str">
        <f t="shared" si="17"/>
        <v/>
      </c>
      <c r="H65" s="80"/>
      <c r="I65" s="79" t="str">
        <f t="shared" si="15"/>
        <v/>
      </c>
    </row>
    <row r="66" spans="2:9" x14ac:dyDescent="0.3">
      <c r="B66" s="12" t="str">
        <f t="shared" si="3"/>
        <v/>
      </c>
      <c r="C66" s="82" t="str">
        <f t="shared" si="8"/>
        <v/>
      </c>
      <c r="D66" s="81" t="str">
        <f t="shared" si="5"/>
        <v/>
      </c>
      <c r="E66" s="80" t="str">
        <f t="shared" si="0"/>
        <v/>
      </c>
      <c r="F66" s="80" t="str">
        <f t="shared" si="16"/>
        <v/>
      </c>
      <c r="G66" s="80" t="str">
        <f t="shared" si="17"/>
        <v/>
      </c>
      <c r="H66" s="80"/>
      <c r="I66" s="79" t="str">
        <f t="shared" si="15"/>
        <v/>
      </c>
    </row>
    <row r="67" spans="2:9" x14ac:dyDescent="0.3">
      <c r="B67" s="12" t="str">
        <f t="shared" si="3"/>
        <v/>
      </c>
      <c r="C67" s="82" t="str">
        <f t="shared" si="8"/>
        <v/>
      </c>
      <c r="D67" s="81" t="str">
        <f t="shared" si="5"/>
        <v/>
      </c>
      <c r="E67" s="80" t="str">
        <f t="shared" si="0"/>
        <v/>
      </c>
      <c r="F67" s="80" t="str">
        <f t="shared" si="16"/>
        <v/>
      </c>
      <c r="G67" s="80" t="str">
        <f t="shared" si="17"/>
        <v/>
      </c>
      <c r="H67" s="80"/>
      <c r="I67" s="79" t="str">
        <f t="shared" si="15"/>
        <v/>
      </c>
    </row>
    <row r="68" spans="2:9" x14ac:dyDescent="0.3">
      <c r="B68" s="12" t="str">
        <f t="shared" si="3"/>
        <v/>
      </c>
      <c r="C68" s="82" t="str">
        <f t="shared" si="8"/>
        <v/>
      </c>
      <c r="D68" s="81" t="str">
        <f t="shared" si="5"/>
        <v/>
      </c>
      <c r="E68" s="80" t="str">
        <f t="shared" si="0"/>
        <v/>
      </c>
      <c r="F68" s="80" t="str">
        <f t="shared" si="16"/>
        <v/>
      </c>
      <c r="G68" s="80" t="str">
        <f t="shared" si="17"/>
        <v/>
      </c>
      <c r="H68" s="80"/>
      <c r="I68" s="79" t="str">
        <f t="shared" si="15"/>
        <v/>
      </c>
    </row>
    <row r="69" spans="2:9" x14ac:dyDescent="0.3">
      <c r="B69" s="12" t="str">
        <f t="shared" si="3"/>
        <v/>
      </c>
      <c r="C69" s="82" t="str">
        <f t="shared" si="8"/>
        <v/>
      </c>
      <c r="D69" s="81" t="str">
        <f t="shared" si="5"/>
        <v/>
      </c>
      <c r="E69" s="80" t="str">
        <f t="shared" si="0"/>
        <v/>
      </c>
      <c r="F69" s="80" t="str">
        <f t="shared" si="16"/>
        <v/>
      </c>
      <c r="G69" s="80" t="str">
        <f t="shared" si="17"/>
        <v/>
      </c>
      <c r="H69" s="80"/>
      <c r="I69" s="79" t="str">
        <f t="shared" si="15"/>
        <v/>
      </c>
    </row>
    <row r="70" spans="2:9" x14ac:dyDescent="0.3">
      <c r="B70" s="12" t="str">
        <f t="shared" si="3"/>
        <v/>
      </c>
      <c r="C70" s="82" t="str">
        <f t="shared" si="8"/>
        <v/>
      </c>
      <c r="D70" s="81" t="str">
        <f t="shared" si="5"/>
        <v/>
      </c>
      <c r="E70" s="80" t="str">
        <f t="shared" si="0"/>
        <v/>
      </c>
      <c r="F70" s="80" t="str">
        <f t="shared" si="16"/>
        <v/>
      </c>
      <c r="G70" s="80" t="str">
        <f t="shared" si="17"/>
        <v/>
      </c>
      <c r="H70" s="80"/>
      <c r="I70" s="79" t="str">
        <f t="shared" si="15"/>
        <v/>
      </c>
    </row>
    <row r="71" spans="2:9" x14ac:dyDescent="0.3">
      <c r="B71" s="12" t="str">
        <f t="shared" si="3"/>
        <v/>
      </c>
      <c r="C71" s="82" t="str">
        <f t="shared" si="8"/>
        <v/>
      </c>
      <c r="D71" s="81" t="str">
        <f t="shared" si="5"/>
        <v/>
      </c>
      <c r="E71" s="80" t="str">
        <f t="shared" si="0"/>
        <v/>
      </c>
      <c r="F71" s="80" t="str">
        <f t="shared" si="16"/>
        <v/>
      </c>
      <c r="G71" s="80" t="str">
        <f t="shared" si="17"/>
        <v/>
      </c>
      <c r="H71" s="80"/>
      <c r="I71" s="79" t="str">
        <f t="shared" si="15"/>
        <v/>
      </c>
    </row>
    <row r="72" spans="2:9" x14ac:dyDescent="0.3">
      <c r="B72" s="12" t="str">
        <f t="shared" si="3"/>
        <v/>
      </c>
      <c r="C72" s="82" t="str">
        <f t="shared" si="8"/>
        <v/>
      </c>
      <c r="D72" s="81" t="str">
        <f t="shared" si="5"/>
        <v/>
      </c>
      <c r="E72" s="80" t="str">
        <f t="shared" si="0"/>
        <v/>
      </c>
      <c r="F72" s="80" t="str">
        <f t="shared" si="16"/>
        <v/>
      </c>
      <c r="G72" s="80" t="str">
        <f t="shared" si="17"/>
        <v/>
      </c>
      <c r="H72" s="80"/>
      <c r="I72" s="79" t="str">
        <f t="shared" si="15"/>
        <v/>
      </c>
    </row>
    <row r="73" spans="2:9" x14ac:dyDescent="0.3">
      <c r="B73" s="12" t="str">
        <f t="shared" si="3"/>
        <v/>
      </c>
      <c r="C73" s="82" t="str">
        <f t="shared" si="8"/>
        <v/>
      </c>
      <c r="D73" s="81" t="str">
        <f t="shared" si="5"/>
        <v/>
      </c>
      <c r="E73" s="80" t="str">
        <f t="shared" si="0"/>
        <v/>
      </c>
      <c r="F73" s="80" t="str">
        <f t="shared" si="16"/>
        <v/>
      </c>
      <c r="G73" s="80" t="str">
        <f t="shared" si="17"/>
        <v/>
      </c>
      <c r="H73" s="80"/>
      <c r="I73" s="79" t="str">
        <f t="shared" si="15"/>
        <v/>
      </c>
    </row>
    <row r="74" spans="2:9" x14ac:dyDescent="0.3">
      <c r="B74" s="12" t="str">
        <f t="shared" si="3"/>
        <v/>
      </c>
      <c r="C74" s="82" t="str">
        <f t="shared" si="8"/>
        <v/>
      </c>
      <c r="D74" s="81" t="str">
        <f t="shared" si="5"/>
        <v/>
      </c>
      <c r="E74" s="80" t="str">
        <f t="shared" si="0"/>
        <v/>
      </c>
      <c r="F74" s="80" t="str">
        <f t="shared" si="16"/>
        <v/>
      </c>
      <c r="G74" s="80" t="str">
        <f t="shared" si="17"/>
        <v/>
      </c>
      <c r="H74" s="80"/>
      <c r="I74" s="79" t="str">
        <f t="shared" si="15"/>
        <v/>
      </c>
    </row>
    <row r="75" spans="2:9" x14ac:dyDescent="0.3">
      <c r="B75" s="12" t="str">
        <f t="shared" si="3"/>
        <v/>
      </c>
      <c r="C75" s="82" t="str">
        <f t="shared" si="8"/>
        <v/>
      </c>
      <c r="D75" s="81" t="str">
        <f t="shared" si="5"/>
        <v/>
      </c>
      <c r="E75" s="80" t="str">
        <f t="shared" si="0"/>
        <v/>
      </c>
      <c r="F75" s="80" t="str">
        <f t="shared" si="16"/>
        <v/>
      </c>
      <c r="G75" s="80" t="str">
        <f t="shared" si="17"/>
        <v/>
      </c>
      <c r="H75" s="80"/>
      <c r="I75" s="79" t="str">
        <f t="shared" si="15"/>
        <v/>
      </c>
    </row>
    <row r="76" spans="2:9" x14ac:dyDescent="0.3">
      <c r="B76" s="12" t="str">
        <f t="shared" si="3"/>
        <v/>
      </c>
      <c r="C76" s="82" t="str">
        <f t="shared" si="8"/>
        <v/>
      </c>
      <c r="D76" s="81" t="str">
        <f t="shared" si="5"/>
        <v/>
      </c>
      <c r="E76" s="80" t="str">
        <f t="shared" si="0"/>
        <v/>
      </c>
      <c r="F76" s="80" t="str">
        <f t="shared" si="16"/>
        <v/>
      </c>
      <c r="G76" s="80" t="str">
        <f t="shared" si="17"/>
        <v/>
      </c>
      <c r="H76" s="80"/>
      <c r="I76" s="79" t="str">
        <f t="shared" si="15"/>
        <v/>
      </c>
    </row>
    <row r="77" spans="2:9" x14ac:dyDescent="0.3">
      <c r="B77" s="12" t="str">
        <f t="shared" si="3"/>
        <v/>
      </c>
      <c r="C77" s="82" t="str">
        <f t="shared" si="8"/>
        <v/>
      </c>
      <c r="D77" s="81" t="str">
        <f t="shared" si="5"/>
        <v/>
      </c>
      <c r="E77" s="80" t="str">
        <f t="shared" si="0"/>
        <v/>
      </c>
      <c r="F77" s="80" t="str">
        <f t="shared" si="16"/>
        <v/>
      </c>
      <c r="G77" s="80" t="str">
        <f t="shared" si="17"/>
        <v/>
      </c>
      <c r="H77" s="80"/>
      <c r="I77" s="79" t="str">
        <f t="shared" si="15"/>
        <v/>
      </c>
    </row>
    <row r="78" spans="2:9" x14ac:dyDescent="0.3">
      <c r="B78" s="12" t="str">
        <f t="shared" si="3"/>
        <v/>
      </c>
      <c r="C78" s="82" t="str">
        <f t="shared" si="8"/>
        <v/>
      </c>
      <c r="D78" s="81" t="str">
        <f t="shared" si="5"/>
        <v/>
      </c>
      <c r="E78" s="80" t="str">
        <f t="shared" si="0"/>
        <v/>
      </c>
      <c r="F78" s="80" t="str">
        <f t="shared" si="16"/>
        <v/>
      </c>
      <c r="G78" s="80" t="str">
        <f t="shared" si="17"/>
        <v/>
      </c>
      <c r="H78" s="80"/>
      <c r="I78" s="79" t="str">
        <f t="shared" si="15"/>
        <v/>
      </c>
    </row>
    <row r="79" spans="2:9" x14ac:dyDescent="0.3">
      <c r="B79" s="12" t="str">
        <f t="shared" si="3"/>
        <v/>
      </c>
      <c r="C79" s="82" t="str">
        <f t="shared" si="8"/>
        <v/>
      </c>
      <c r="D79" s="81" t="str">
        <f t="shared" si="5"/>
        <v/>
      </c>
      <c r="E79" s="80" t="str">
        <f t="shared" si="0"/>
        <v/>
      </c>
      <c r="F79" s="80" t="str">
        <f t="shared" si="16"/>
        <v/>
      </c>
      <c r="G79" s="80" t="str">
        <f t="shared" si="17"/>
        <v/>
      </c>
      <c r="H79" s="80"/>
      <c r="I79" s="79" t="str">
        <f t="shared" si="15"/>
        <v/>
      </c>
    </row>
    <row r="80" spans="2:9" x14ac:dyDescent="0.3">
      <c r="B80" s="12" t="str">
        <f t="shared" si="3"/>
        <v/>
      </c>
      <c r="C80" s="82" t="str">
        <f t="shared" si="8"/>
        <v/>
      </c>
      <c r="D80" s="81" t="str">
        <f t="shared" si="5"/>
        <v/>
      </c>
      <c r="E80" s="80" t="str">
        <f t="shared" si="0"/>
        <v/>
      </c>
      <c r="F80" s="80" t="str">
        <f t="shared" si="16"/>
        <v/>
      </c>
      <c r="G80" s="80" t="str">
        <f t="shared" si="17"/>
        <v/>
      </c>
      <c r="H80" s="80"/>
      <c r="I80" s="79" t="str">
        <f t="shared" si="15"/>
        <v/>
      </c>
    </row>
    <row r="81" spans="2:9" x14ac:dyDescent="0.3">
      <c r="B81" s="12" t="str">
        <f t="shared" si="3"/>
        <v/>
      </c>
      <c r="C81" s="82" t="str">
        <f t="shared" si="8"/>
        <v/>
      </c>
      <c r="D81" s="81" t="str">
        <f t="shared" si="5"/>
        <v/>
      </c>
      <c r="E81" s="80" t="str">
        <f t="shared" si="0"/>
        <v/>
      </c>
      <c r="F81" s="80" t="str">
        <f t="shared" si="16"/>
        <v/>
      </c>
      <c r="G81" s="80" t="str">
        <f t="shared" si="17"/>
        <v/>
      </c>
      <c r="H81" s="80"/>
      <c r="I81" s="79" t="str">
        <f t="shared" si="15"/>
        <v/>
      </c>
    </row>
    <row r="82" spans="2:9" x14ac:dyDescent="0.3">
      <c r="B82" s="12" t="str">
        <f t="shared" si="3"/>
        <v/>
      </c>
      <c r="C82" s="82" t="str">
        <f t="shared" si="8"/>
        <v/>
      </c>
      <c r="D82" s="81" t="str">
        <f t="shared" si="5"/>
        <v/>
      </c>
      <c r="E82" s="80" t="str">
        <f t="shared" si="0"/>
        <v/>
      </c>
      <c r="F82" s="80" t="str">
        <f t="shared" si="16"/>
        <v/>
      </c>
      <c r="G82" s="80" t="str">
        <f t="shared" si="17"/>
        <v/>
      </c>
      <c r="H82" s="80"/>
      <c r="I82" s="79" t="str">
        <f t="shared" si="15"/>
        <v/>
      </c>
    </row>
    <row r="83" spans="2:9" x14ac:dyDescent="0.3">
      <c r="B83" s="12" t="str">
        <f t="shared" si="3"/>
        <v/>
      </c>
      <c r="C83" s="82" t="str">
        <f t="shared" si="8"/>
        <v/>
      </c>
      <c r="D83" s="81" t="str">
        <f t="shared" si="5"/>
        <v/>
      </c>
      <c r="E83" s="80" t="str">
        <f t="shared" si="0"/>
        <v/>
      </c>
      <c r="F83" s="80" t="str">
        <f t="shared" si="16"/>
        <v/>
      </c>
      <c r="G83" s="80" t="str">
        <f t="shared" si="17"/>
        <v/>
      </c>
      <c r="H83" s="80"/>
      <c r="I83" s="79" t="str">
        <f t="shared" si="15"/>
        <v/>
      </c>
    </row>
    <row r="84" spans="2:9" x14ac:dyDescent="0.3">
      <c r="B84" s="12" t="str">
        <f t="shared" si="3"/>
        <v/>
      </c>
      <c r="C84" s="82" t="str">
        <f t="shared" si="8"/>
        <v/>
      </c>
      <c r="D84" s="81" t="str">
        <f t="shared" si="5"/>
        <v/>
      </c>
      <c r="E84" s="80" t="str">
        <f t="shared" si="0"/>
        <v/>
      </c>
      <c r="F84" s="80" t="str">
        <f t="shared" si="16"/>
        <v/>
      </c>
      <c r="G84" s="80" t="str">
        <f t="shared" si="17"/>
        <v/>
      </c>
      <c r="H84" s="80"/>
      <c r="I84" s="79" t="str">
        <f t="shared" si="15"/>
        <v/>
      </c>
    </row>
    <row r="85" spans="2:9" x14ac:dyDescent="0.3">
      <c r="B85" s="12" t="str">
        <f t="shared" si="3"/>
        <v/>
      </c>
      <c r="C85" s="82" t="str">
        <f t="shared" si="8"/>
        <v/>
      </c>
      <c r="D85" s="81" t="str">
        <f t="shared" ref="D85:D148" si="18">IF(ISNUMBER(C85)=TRUE,C85/$C$18,"")</f>
        <v/>
      </c>
      <c r="E85" s="80" t="str">
        <f t="shared" ref="E85:E148" si="19">IF(ISNUMBER(D85)=TRUE,$D85*$C$10,"")</f>
        <v/>
      </c>
      <c r="F85" s="80" t="str">
        <f t="shared" si="16"/>
        <v/>
      </c>
      <c r="G85" s="80" t="str">
        <f t="shared" si="17"/>
        <v/>
      </c>
      <c r="H85" s="80"/>
      <c r="I85" s="79" t="str">
        <f t="shared" si="15"/>
        <v/>
      </c>
    </row>
    <row r="86" spans="2:9" x14ac:dyDescent="0.3">
      <c r="B86" s="12" t="str">
        <f t="shared" ref="B86:B149" si="20">IF(B85&lt;$C$12,B85+1,"")</f>
        <v/>
      </c>
      <c r="C86" s="82" t="str">
        <f t="shared" si="8"/>
        <v/>
      </c>
      <c r="D86" s="81" t="str">
        <f t="shared" si="18"/>
        <v/>
      </c>
      <c r="E86" s="80" t="str">
        <f t="shared" si="19"/>
        <v/>
      </c>
      <c r="F86" s="80" t="str">
        <f t="shared" si="16"/>
        <v/>
      </c>
      <c r="G86" s="80" t="str">
        <f t="shared" si="17"/>
        <v/>
      </c>
      <c r="H86" s="80"/>
      <c r="I86" s="79" t="str">
        <f t="shared" si="15"/>
        <v/>
      </c>
    </row>
    <row r="87" spans="2:9" x14ac:dyDescent="0.3">
      <c r="B87" s="12" t="str">
        <f t="shared" si="20"/>
        <v/>
      </c>
      <c r="C87" s="82" t="str">
        <f t="shared" si="8"/>
        <v/>
      </c>
      <c r="D87" s="81" t="str">
        <f t="shared" si="18"/>
        <v/>
      </c>
      <c r="E87" s="80" t="str">
        <f t="shared" si="19"/>
        <v/>
      </c>
      <c r="F87" s="80" t="str">
        <f t="shared" si="16"/>
        <v/>
      </c>
      <c r="G87" s="80" t="str">
        <f t="shared" si="17"/>
        <v/>
      </c>
      <c r="H87" s="80"/>
      <c r="I87" s="79" t="str">
        <f t="shared" si="15"/>
        <v/>
      </c>
    </row>
    <row r="88" spans="2:9" x14ac:dyDescent="0.3">
      <c r="B88" s="12" t="str">
        <f t="shared" si="20"/>
        <v/>
      </c>
      <c r="C88" s="82" t="str">
        <f t="shared" si="8"/>
        <v/>
      </c>
      <c r="D88" s="81" t="str">
        <f t="shared" si="18"/>
        <v/>
      </c>
      <c r="E88" s="80" t="str">
        <f t="shared" si="19"/>
        <v/>
      </c>
      <c r="F88" s="80" t="str">
        <f t="shared" si="16"/>
        <v/>
      </c>
      <c r="G88" s="80" t="str">
        <f t="shared" si="17"/>
        <v/>
      </c>
      <c r="H88" s="80"/>
      <c r="I88" s="79" t="str">
        <f t="shared" si="15"/>
        <v/>
      </c>
    </row>
    <row r="89" spans="2:9" x14ac:dyDescent="0.3">
      <c r="B89" s="12" t="str">
        <f t="shared" si="20"/>
        <v/>
      </c>
      <c r="C89" s="82" t="str">
        <f t="shared" si="8"/>
        <v/>
      </c>
      <c r="D89" s="81" t="str">
        <f t="shared" si="18"/>
        <v/>
      </c>
      <c r="E89" s="80" t="str">
        <f t="shared" si="19"/>
        <v/>
      </c>
      <c r="F89" s="80" t="str">
        <f t="shared" si="16"/>
        <v/>
      </c>
      <c r="G89" s="80" t="str">
        <f t="shared" si="17"/>
        <v/>
      </c>
      <c r="H89" s="80"/>
      <c r="I89" s="79" t="str">
        <f t="shared" si="15"/>
        <v/>
      </c>
    </row>
    <row r="90" spans="2:9" x14ac:dyDescent="0.3">
      <c r="B90" s="12" t="str">
        <f t="shared" si="20"/>
        <v/>
      </c>
      <c r="C90" s="82" t="str">
        <f t="shared" si="8"/>
        <v/>
      </c>
      <c r="D90" s="81" t="str">
        <f t="shared" si="18"/>
        <v/>
      </c>
      <c r="E90" s="80" t="str">
        <f t="shared" si="19"/>
        <v/>
      </c>
      <c r="F90" s="80" t="str">
        <f t="shared" si="16"/>
        <v/>
      </c>
      <c r="G90" s="80" t="str">
        <f t="shared" si="17"/>
        <v/>
      </c>
      <c r="H90" s="80"/>
      <c r="I90" s="79" t="str">
        <f t="shared" si="15"/>
        <v/>
      </c>
    </row>
    <row r="91" spans="2:9" x14ac:dyDescent="0.3">
      <c r="B91" s="12" t="str">
        <f t="shared" si="20"/>
        <v/>
      </c>
      <c r="C91" s="82" t="str">
        <f t="shared" si="8"/>
        <v/>
      </c>
      <c r="D91" s="81" t="str">
        <f t="shared" si="18"/>
        <v/>
      </c>
      <c r="E91" s="80" t="str">
        <f t="shared" si="19"/>
        <v/>
      </c>
      <c r="F91" s="80" t="str">
        <f t="shared" si="16"/>
        <v/>
      </c>
      <c r="G91" s="80" t="str">
        <f t="shared" si="17"/>
        <v/>
      </c>
      <c r="H91" s="80"/>
      <c r="I91" s="79" t="str">
        <f t="shared" si="15"/>
        <v/>
      </c>
    </row>
    <row r="92" spans="2:9" x14ac:dyDescent="0.3">
      <c r="B92" s="12" t="str">
        <f t="shared" si="20"/>
        <v/>
      </c>
      <c r="C92" s="82" t="str">
        <f t="shared" si="8"/>
        <v/>
      </c>
      <c r="D92" s="81" t="str">
        <f t="shared" si="18"/>
        <v/>
      </c>
      <c r="E92" s="80" t="str">
        <f t="shared" si="19"/>
        <v/>
      </c>
      <c r="F92" s="80" t="str">
        <f t="shared" si="16"/>
        <v/>
      </c>
      <c r="G92" s="80" t="str">
        <f t="shared" si="17"/>
        <v/>
      </c>
      <c r="H92" s="80"/>
      <c r="I92" s="79" t="str">
        <f t="shared" si="15"/>
        <v/>
      </c>
    </row>
    <row r="93" spans="2:9" x14ac:dyDescent="0.3">
      <c r="B93" s="12" t="str">
        <f t="shared" si="20"/>
        <v/>
      </c>
      <c r="C93" s="82" t="str">
        <f t="shared" si="8"/>
        <v/>
      </c>
      <c r="D93" s="81" t="str">
        <f t="shared" si="18"/>
        <v/>
      </c>
      <c r="E93" s="80" t="str">
        <f t="shared" si="19"/>
        <v/>
      </c>
      <c r="F93" s="80" t="str">
        <f t="shared" si="16"/>
        <v/>
      </c>
      <c r="G93" s="80" t="str">
        <f t="shared" si="17"/>
        <v/>
      </c>
      <c r="H93" s="80"/>
      <c r="I93" s="79" t="str">
        <f t="shared" si="15"/>
        <v/>
      </c>
    </row>
    <row r="94" spans="2:9" x14ac:dyDescent="0.3">
      <c r="B94" s="12" t="str">
        <f t="shared" si="20"/>
        <v/>
      </c>
      <c r="C94" s="82" t="str">
        <f t="shared" si="8"/>
        <v/>
      </c>
      <c r="D94" s="81" t="str">
        <f t="shared" si="18"/>
        <v/>
      </c>
      <c r="E94" s="80" t="str">
        <f t="shared" si="19"/>
        <v/>
      </c>
      <c r="F94" s="80" t="str">
        <f t="shared" si="16"/>
        <v/>
      </c>
      <c r="G94" s="80" t="str">
        <f t="shared" si="17"/>
        <v/>
      </c>
      <c r="H94" s="80"/>
      <c r="I94" s="79" t="str">
        <f t="shared" si="15"/>
        <v/>
      </c>
    </row>
    <row r="95" spans="2:9" x14ac:dyDescent="0.3">
      <c r="B95" s="12" t="str">
        <f t="shared" si="20"/>
        <v/>
      </c>
      <c r="C95" s="82" t="str">
        <f t="shared" ref="C95:C158" si="21">IF(ISNUMBER(B95)=TRUE,ROUNDDOWN(1/(B95*$D$17+$D$18),5),"")</f>
        <v/>
      </c>
      <c r="D95" s="81" t="str">
        <f t="shared" si="18"/>
        <v/>
      </c>
      <c r="E95" s="80" t="str">
        <f t="shared" si="19"/>
        <v/>
      </c>
      <c r="F95" s="80" t="str">
        <f t="shared" si="16"/>
        <v/>
      </c>
      <c r="G95" s="80" t="str">
        <f t="shared" si="17"/>
        <v/>
      </c>
      <c r="H95" s="80"/>
      <c r="I95" s="79" t="str">
        <f t="shared" si="15"/>
        <v/>
      </c>
    </row>
    <row r="96" spans="2:9" x14ac:dyDescent="0.3">
      <c r="B96" s="12" t="str">
        <f t="shared" si="20"/>
        <v/>
      </c>
      <c r="C96" s="82" t="str">
        <f t="shared" si="21"/>
        <v/>
      </c>
      <c r="D96" s="81" t="str">
        <f t="shared" si="18"/>
        <v/>
      </c>
      <c r="E96" s="80" t="str">
        <f t="shared" si="19"/>
        <v/>
      </c>
      <c r="F96" s="80" t="str">
        <f t="shared" si="16"/>
        <v/>
      </c>
      <c r="G96" s="80" t="str">
        <f t="shared" si="17"/>
        <v/>
      </c>
      <c r="H96" s="80"/>
      <c r="I96" s="79" t="str">
        <f t="shared" si="15"/>
        <v/>
      </c>
    </row>
    <row r="97" spans="2:9" x14ac:dyDescent="0.3">
      <c r="B97" s="12" t="str">
        <f t="shared" si="20"/>
        <v/>
      </c>
      <c r="C97" s="82" t="str">
        <f t="shared" si="21"/>
        <v/>
      </c>
      <c r="D97" s="81" t="str">
        <f t="shared" si="18"/>
        <v/>
      </c>
      <c r="E97" s="80" t="str">
        <f t="shared" si="19"/>
        <v/>
      </c>
      <c r="F97" s="80" t="str">
        <f t="shared" si="16"/>
        <v/>
      </c>
      <c r="G97" s="80" t="str">
        <f t="shared" si="17"/>
        <v/>
      </c>
      <c r="H97" s="80"/>
      <c r="I97" s="79" t="str">
        <f t="shared" si="15"/>
        <v/>
      </c>
    </row>
    <row r="98" spans="2:9" x14ac:dyDescent="0.3">
      <c r="B98" s="12" t="str">
        <f t="shared" si="20"/>
        <v/>
      </c>
      <c r="C98" s="82" t="str">
        <f t="shared" si="21"/>
        <v/>
      </c>
      <c r="D98" s="81" t="str">
        <f t="shared" si="18"/>
        <v/>
      </c>
      <c r="E98" s="80" t="str">
        <f t="shared" si="19"/>
        <v/>
      </c>
      <c r="F98" s="80" t="str">
        <f t="shared" si="16"/>
        <v/>
      </c>
      <c r="G98" s="80" t="str">
        <f t="shared" si="17"/>
        <v/>
      </c>
      <c r="H98" s="80"/>
      <c r="I98" s="79" t="str">
        <f t="shared" si="15"/>
        <v/>
      </c>
    </row>
    <row r="99" spans="2:9" x14ac:dyDescent="0.3">
      <c r="B99" s="12" t="str">
        <f t="shared" si="20"/>
        <v/>
      </c>
      <c r="C99" s="82" t="str">
        <f t="shared" si="21"/>
        <v/>
      </c>
      <c r="D99" s="81" t="str">
        <f t="shared" si="18"/>
        <v/>
      </c>
      <c r="E99" s="80" t="str">
        <f t="shared" si="19"/>
        <v/>
      </c>
      <c r="F99" s="80" t="str">
        <f t="shared" si="16"/>
        <v/>
      </c>
      <c r="G99" s="80" t="str">
        <f t="shared" si="17"/>
        <v/>
      </c>
      <c r="H99" s="80"/>
      <c r="I99" s="79" t="str">
        <f t="shared" si="15"/>
        <v/>
      </c>
    </row>
    <row r="100" spans="2:9" x14ac:dyDescent="0.3">
      <c r="B100" s="12" t="str">
        <f t="shared" si="20"/>
        <v/>
      </c>
      <c r="C100" s="82" t="str">
        <f t="shared" si="21"/>
        <v/>
      </c>
      <c r="D100" s="81" t="str">
        <f t="shared" si="18"/>
        <v/>
      </c>
      <c r="E100" s="80" t="str">
        <f t="shared" si="19"/>
        <v/>
      </c>
      <c r="F100" s="80" t="str">
        <f t="shared" si="16"/>
        <v/>
      </c>
      <c r="G100" s="80" t="str">
        <f t="shared" si="17"/>
        <v/>
      </c>
      <c r="H100" s="80"/>
      <c r="I100" s="79" t="str">
        <f t="shared" si="15"/>
        <v/>
      </c>
    </row>
    <row r="101" spans="2:9" x14ac:dyDescent="0.3">
      <c r="B101" s="12" t="str">
        <f t="shared" si="20"/>
        <v/>
      </c>
      <c r="C101" s="82" t="str">
        <f t="shared" si="21"/>
        <v/>
      </c>
      <c r="D101" s="81" t="str">
        <f t="shared" si="18"/>
        <v/>
      </c>
      <c r="E101" s="80" t="str">
        <f t="shared" si="19"/>
        <v/>
      </c>
      <c r="F101" s="80" t="str">
        <f t="shared" si="16"/>
        <v/>
      </c>
      <c r="G101" s="80" t="str">
        <f t="shared" si="17"/>
        <v/>
      </c>
      <c r="H101" s="80"/>
      <c r="I101" s="79" t="str">
        <f t="shared" si="15"/>
        <v/>
      </c>
    </row>
    <row r="102" spans="2:9" x14ac:dyDescent="0.3">
      <c r="B102" s="12" t="str">
        <f t="shared" si="20"/>
        <v/>
      </c>
      <c r="C102" s="82" t="str">
        <f t="shared" si="21"/>
        <v/>
      </c>
      <c r="D102" s="81" t="str">
        <f t="shared" si="18"/>
        <v/>
      </c>
      <c r="E102" s="80" t="str">
        <f t="shared" si="19"/>
        <v/>
      </c>
      <c r="F102" s="80" t="str">
        <f t="shared" si="16"/>
        <v/>
      </c>
      <c r="G102" s="80" t="str">
        <f t="shared" si="17"/>
        <v/>
      </c>
      <c r="H102" s="80"/>
      <c r="I102" s="79" t="str">
        <f t="shared" si="15"/>
        <v/>
      </c>
    </row>
    <row r="103" spans="2:9" x14ac:dyDescent="0.3">
      <c r="B103" s="12" t="str">
        <f t="shared" si="20"/>
        <v/>
      </c>
      <c r="C103" s="82" t="str">
        <f t="shared" si="21"/>
        <v/>
      </c>
      <c r="D103" s="81" t="str">
        <f t="shared" si="18"/>
        <v/>
      </c>
      <c r="E103" s="80" t="str">
        <f t="shared" si="19"/>
        <v/>
      </c>
      <c r="F103" s="80" t="str">
        <f t="shared" si="16"/>
        <v/>
      </c>
      <c r="G103" s="80" t="str">
        <f t="shared" si="17"/>
        <v/>
      </c>
      <c r="H103" s="80"/>
      <c r="I103" s="79" t="str">
        <f t="shared" si="15"/>
        <v/>
      </c>
    </row>
    <row r="104" spans="2:9" x14ac:dyDescent="0.3">
      <c r="B104" s="12" t="str">
        <f t="shared" si="20"/>
        <v/>
      </c>
      <c r="C104" s="82" t="str">
        <f t="shared" si="21"/>
        <v/>
      </c>
      <c r="D104" s="81" t="str">
        <f t="shared" si="18"/>
        <v/>
      </c>
      <c r="E104" s="80" t="str">
        <f t="shared" si="19"/>
        <v/>
      </c>
      <c r="F104" s="80" t="str">
        <f t="shared" si="16"/>
        <v/>
      </c>
      <c r="G104" s="80" t="str">
        <f t="shared" si="17"/>
        <v/>
      </c>
      <c r="H104" s="80"/>
      <c r="I104" s="79" t="str">
        <f t="shared" si="15"/>
        <v/>
      </c>
    </row>
    <row r="105" spans="2:9" x14ac:dyDescent="0.3">
      <c r="B105" s="12" t="str">
        <f t="shared" si="20"/>
        <v/>
      </c>
      <c r="C105" s="82" t="str">
        <f t="shared" si="21"/>
        <v/>
      </c>
      <c r="D105" s="81" t="str">
        <f t="shared" si="18"/>
        <v/>
      </c>
      <c r="E105" s="80" t="str">
        <f t="shared" si="19"/>
        <v/>
      </c>
      <c r="F105" s="80" t="str">
        <f t="shared" si="16"/>
        <v/>
      </c>
      <c r="G105" s="80" t="str">
        <f t="shared" si="17"/>
        <v/>
      </c>
      <c r="H105" s="80"/>
      <c r="I105" s="79" t="str">
        <f t="shared" si="15"/>
        <v/>
      </c>
    </row>
    <row r="106" spans="2:9" x14ac:dyDescent="0.3">
      <c r="B106" s="12" t="str">
        <f t="shared" si="20"/>
        <v/>
      </c>
      <c r="C106" s="82" t="str">
        <f t="shared" si="21"/>
        <v/>
      </c>
      <c r="D106" s="81" t="str">
        <f t="shared" si="18"/>
        <v/>
      </c>
      <c r="E106" s="80" t="str">
        <f t="shared" si="19"/>
        <v/>
      </c>
      <c r="F106" s="80" t="str">
        <f t="shared" si="16"/>
        <v/>
      </c>
      <c r="G106" s="80" t="str">
        <f t="shared" si="17"/>
        <v/>
      </c>
      <c r="H106" s="80"/>
      <c r="I106" s="79" t="str">
        <f t="shared" si="15"/>
        <v/>
      </c>
    </row>
    <row r="107" spans="2:9" x14ac:dyDescent="0.3">
      <c r="B107" s="12" t="str">
        <f t="shared" si="20"/>
        <v/>
      </c>
      <c r="C107" s="82" t="str">
        <f t="shared" si="21"/>
        <v/>
      </c>
      <c r="D107" s="81" t="str">
        <f t="shared" si="18"/>
        <v/>
      </c>
      <c r="E107" s="80" t="str">
        <f t="shared" si="19"/>
        <v/>
      </c>
      <c r="F107" s="80" t="str">
        <f t="shared" si="16"/>
        <v/>
      </c>
      <c r="G107" s="80" t="str">
        <f t="shared" si="17"/>
        <v/>
      </c>
      <c r="H107" s="80"/>
      <c r="I107" s="79" t="str">
        <f t="shared" ref="I107:I170" si="22">IF(ISNUMBER(G107)=TRUE,IFERROR(G107/G108,""),"")</f>
        <v/>
      </c>
    </row>
    <row r="108" spans="2:9" x14ac:dyDescent="0.3">
      <c r="B108" s="12" t="str">
        <f t="shared" si="20"/>
        <v/>
      </c>
      <c r="C108" s="82" t="str">
        <f t="shared" si="21"/>
        <v/>
      </c>
      <c r="D108" s="81" t="str">
        <f t="shared" si="18"/>
        <v/>
      </c>
      <c r="E108" s="80" t="str">
        <f t="shared" si="19"/>
        <v/>
      </c>
      <c r="F108" s="80" t="str">
        <f t="shared" si="16"/>
        <v/>
      </c>
      <c r="G108" s="80" t="str">
        <f t="shared" si="17"/>
        <v/>
      </c>
      <c r="H108" s="80"/>
      <c r="I108" s="79" t="str">
        <f t="shared" si="22"/>
        <v/>
      </c>
    </row>
    <row r="109" spans="2:9" x14ac:dyDescent="0.3">
      <c r="B109" s="12" t="str">
        <f t="shared" si="20"/>
        <v/>
      </c>
      <c r="C109" s="82" t="str">
        <f t="shared" si="21"/>
        <v/>
      </c>
      <c r="D109" s="81" t="str">
        <f t="shared" si="18"/>
        <v/>
      </c>
      <c r="E109" s="80" t="str">
        <f t="shared" si="19"/>
        <v/>
      </c>
      <c r="F109" s="80" t="str">
        <f t="shared" si="16"/>
        <v/>
      </c>
      <c r="G109" s="80" t="str">
        <f t="shared" si="17"/>
        <v/>
      </c>
      <c r="H109" s="80"/>
      <c r="I109" s="79" t="str">
        <f t="shared" si="22"/>
        <v/>
      </c>
    </row>
    <row r="110" spans="2:9" x14ac:dyDescent="0.3">
      <c r="B110" s="12" t="str">
        <f t="shared" si="20"/>
        <v/>
      </c>
      <c r="C110" s="82" t="str">
        <f t="shared" si="21"/>
        <v/>
      </c>
      <c r="D110" s="81" t="str">
        <f t="shared" si="18"/>
        <v/>
      </c>
      <c r="E110" s="80" t="str">
        <f t="shared" si="19"/>
        <v/>
      </c>
      <c r="F110" s="80" t="str">
        <f t="shared" si="16"/>
        <v/>
      </c>
      <c r="G110" s="80" t="str">
        <f t="shared" si="17"/>
        <v/>
      </c>
      <c r="H110" s="80"/>
      <c r="I110" s="79" t="str">
        <f t="shared" si="22"/>
        <v/>
      </c>
    </row>
    <row r="111" spans="2:9" x14ac:dyDescent="0.3">
      <c r="B111" s="12" t="str">
        <f t="shared" si="20"/>
        <v/>
      </c>
      <c r="C111" s="82" t="str">
        <f t="shared" si="21"/>
        <v/>
      </c>
      <c r="D111" s="81" t="str">
        <f t="shared" si="18"/>
        <v/>
      </c>
      <c r="E111" s="80" t="str">
        <f t="shared" si="19"/>
        <v/>
      </c>
      <c r="F111" s="80" t="str">
        <f t="shared" si="16"/>
        <v/>
      </c>
      <c r="G111" s="80" t="str">
        <f t="shared" si="17"/>
        <v/>
      </c>
      <c r="H111" s="80"/>
      <c r="I111" s="79" t="str">
        <f t="shared" si="22"/>
        <v/>
      </c>
    </row>
    <row r="112" spans="2:9" x14ac:dyDescent="0.3">
      <c r="B112" s="12" t="str">
        <f t="shared" si="20"/>
        <v/>
      </c>
      <c r="C112" s="82" t="str">
        <f t="shared" si="21"/>
        <v/>
      </c>
      <c r="D112" s="81" t="str">
        <f t="shared" si="18"/>
        <v/>
      </c>
      <c r="E112" s="80" t="str">
        <f t="shared" si="19"/>
        <v/>
      </c>
      <c r="F112" s="80" t="str">
        <f t="shared" si="16"/>
        <v/>
      </c>
      <c r="G112" s="80" t="str">
        <f t="shared" si="17"/>
        <v/>
      </c>
      <c r="H112" s="80"/>
      <c r="I112" s="79" t="str">
        <f t="shared" si="22"/>
        <v/>
      </c>
    </row>
    <row r="113" spans="2:9" x14ac:dyDescent="0.3">
      <c r="B113" s="12" t="str">
        <f t="shared" si="20"/>
        <v/>
      </c>
      <c r="C113" s="82" t="str">
        <f t="shared" si="21"/>
        <v/>
      </c>
      <c r="D113" s="81" t="str">
        <f t="shared" si="18"/>
        <v/>
      </c>
      <c r="E113" s="80" t="str">
        <f t="shared" si="19"/>
        <v/>
      </c>
      <c r="F113" s="80" t="str">
        <f t="shared" si="16"/>
        <v/>
      </c>
      <c r="G113" s="80" t="str">
        <f t="shared" si="17"/>
        <v/>
      </c>
      <c r="H113" s="80"/>
      <c r="I113" s="79" t="str">
        <f t="shared" si="22"/>
        <v/>
      </c>
    </row>
    <row r="114" spans="2:9" x14ac:dyDescent="0.3">
      <c r="B114" s="12" t="str">
        <f t="shared" si="20"/>
        <v/>
      </c>
      <c r="C114" s="82" t="str">
        <f t="shared" si="21"/>
        <v/>
      </c>
      <c r="D114" s="81" t="str">
        <f t="shared" si="18"/>
        <v/>
      </c>
      <c r="E114" s="80" t="str">
        <f t="shared" si="19"/>
        <v/>
      </c>
      <c r="F114" s="80" t="str">
        <f t="shared" si="16"/>
        <v/>
      </c>
      <c r="G114" s="80" t="str">
        <f t="shared" si="17"/>
        <v/>
      </c>
      <c r="H114" s="80"/>
      <c r="I114" s="79" t="str">
        <f t="shared" si="22"/>
        <v/>
      </c>
    </row>
    <row r="115" spans="2:9" x14ac:dyDescent="0.3">
      <c r="B115" s="12" t="str">
        <f t="shared" si="20"/>
        <v/>
      </c>
      <c r="C115" s="82" t="str">
        <f t="shared" si="21"/>
        <v/>
      </c>
      <c r="D115" s="81" t="str">
        <f t="shared" si="18"/>
        <v/>
      </c>
      <c r="E115" s="80" t="str">
        <f t="shared" si="19"/>
        <v/>
      </c>
      <c r="F115" s="80" t="str">
        <f t="shared" ref="F115:F178" si="23">IF(ISNUMBER($D115)=TRUE,$D115*$D$13,"")</f>
        <v/>
      </c>
      <c r="G115" s="80" t="str">
        <f t="shared" ref="G115:G178" si="24">IF(ISNUMBER($D115)=TRUE,$D115*$E$13,"")</f>
        <v/>
      </c>
      <c r="H115" s="80"/>
      <c r="I115" s="79" t="str">
        <f t="shared" si="22"/>
        <v/>
      </c>
    </row>
    <row r="116" spans="2:9" x14ac:dyDescent="0.3">
      <c r="B116" s="12" t="str">
        <f t="shared" si="20"/>
        <v/>
      </c>
      <c r="C116" s="82" t="str">
        <f t="shared" si="21"/>
        <v/>
      </c>
      <c r="D116" s="81" t="str">
        <f t="shared" si="18"/>
        <v/>
      </c>
      <c r="E116" s="80" t="str">
        <f t="shared" si="19"/>
        <v/>
      </c>
      <c r="F116" s="80" t="str">
        <f t="shared" si="23"/>
        <v/>
      </c>
      <c r="G116" s="80" t="str">
        <f t="shared" si="24"/>
        <v/>
      </c>
      <c r="H116" s="80"/>
      <c r="I116" s="79" t="str">
        <f t="shared" si="22"/>
        <v/>
      </c>
    </row>
    <row r="117" spans="2:9" x14ac:dyDescent="0.3">
      <c r="B117" s="12" t="str">
        <f t="shared" si="20"/>
        <v/>
      </c>
      <c r="C117" s="82" t="str">
        <f t="shared" si="21"/>
        <v/>
      </c>
      <c r="D117" s="81" t="str">
        <f t="shared" si="18"/>
        <v/>
      </c>
      <c r="E117" s="80" t="str">
        <f t="shared" si="19"/>
        <v/>
      </c>
      <c r="F117" s="80" t="str">
        <f t="shared" si="23"/>
        <v/>
      </c>
      <c r="G117" s="80" t="str">
        <f t="shared" si="24"/>
        <v/>
      </c>
      <c r="H117" s="80"/>
      <c r="I117" s="79" t="str">
        <f t="shared" si="22"/>
        <v/>
      </c>
    </row>
    <row r="118" spans="2:9" x14ac:dyDescent="0.3">
      <c r="B118" s="12" t="str">
        <f t="shared" si="20"/>
        <v/>
      </c>
      <c r="C118" s="82" t="str">
        <f t="shared" si="21"/>
        <v/>
      </c>
      <c r="D118" s="81" t="str">
        <f t="shared" si="18"/>
        <v/>
      </c>
      <c r="E118" s="80" t="str">
        <f t="shared" si="19"/>
        <v/>
      </c>
      <c r="F118" s="80" t="str">
        <f t="shared" si="23"/>
        <v/>
      </c>
      <c r="G118" s="80" t="str">
        <f t="shared" si="24"/>
        <v/>
      </c>
      <c r="H118" s="80"/>
      <c r="I118" s="79" t="str">
        <f t="shared" si="22"/>
        <v/>
      </c>
    </row>
    <row r="119" spans="2:9" x14ac:dyDescent="0.3">
      <c r="B119" s="12" t="str">
        <f t="shared" si="20"/>
        <v/>
      </c>
      <c r="C119" s="82" t="str">
        <f t="shared" si="21"/>
        <v/>
      </c>
      <c r="D119" s="81" t="str">
        <f t="shared" si="18"/>
        <v/>
      </c>
      <c r="E119" s="80" t="str">
        <f t="shared" si="19"/>
        <v/>
      </c>
      <c r="F119" s="80" t="str">
        <f t="shared" si="23"/>
        <v/>
      </c>
      <c r="G119" s="80" t="str">
        <f t="shared" si="24"/>
        <v/>
      </c>
      <c r="H119" s="80"/>
      <c r="I119" s="79" t="str">
        <f t="shared" si="22"/>
        <v/>
      </c>
    </row>
    <row r="120" spans="2:9" x14ac:dyDescent="0.3">
      <c r="B120" s="12" t="str">
        <f t="shared" si="20"/>
        <v/>
      </c>
      <c r="C120" s="82" t="str">
        <f t="shared" si="21"/>
        <v/>
      </c>
      <c r="D120" s="81" t="str">
        <f t="shared" si="18"/>
        <v/>
      </c>
      <c r="E120" s="80" t="str">
        <f t="shared" si="19"/>
        <v/>
      </c>
      <c r="F120" s="80" t="str">
        <f t="shared" si="23"/>
        <v/>
      </c>
      <c r="G120" s="80" t="str">
        <f t="shared" si="24"/>
        <v/>
      </c>
      <c r="H120" s="80"/>
      <c r="I120" s="79" t="str">
        <f t="shared" si="22"/>
        <v/>
      </c>
    </row>
    <row r="121" spans="2:9" x14ac:dyDescent="0.3">
      <c r="B121" s="12" t="str">
        <f t="shared" si="20"/>
        <v/>
      </c>
      <c r="C121" s="82" t="str">
        <f t="shared" si="21"/>
        <v/>
      </c>
      <c r="D121" s="81" t="str">
        <f t="shared" si="18"/>
        <v/>
      </c>
      <c r="E121" s="80" t="str">
        <f t="shared" si="19"/>
        <v/>
      </c>
      <c r="F121" s="80" t="str">
        <f t="shared" si="23"/>
        <v/>
      </c>
      <c r="G121" s="80" t="str">
        <f t="shared" si="24"/>
        <v/>
      </c>
      <c r="H121" s="80"/>
      <c r="I121" s="79" t="str">
        <f t="shared" si="22"/>
        <v/>
      </c>
    </row>
    <row r="122" spans="2:9" x14ac:dyDescent="0.3">
      <c r="B122" s="12" t="str">
        <f t="shared" si="20"/>
        <v/>
      </c>
      <c r="C122" s="82" t="str">
        <f t="shared" si="21"/>
        <v/>
      </c>
      <c r="D122" s="81" t="str">
        <f t="shared" si="18"/>
        <v/>
      </c>
      <c r="E122" s="80" t="str">
        <f t="shared" si="19"/>
        <v/>
      </c>
      <c r="F122" s="80" t="str">
        <f t="shared" si="23"/>
        <v/>
      </c>
      <c r="G122" s="80" t="str">
        <f t="shared" si="24"/>
        <v/>
      </c>
      <c r="H122" s="80"/>
      <c r="I122" s="79" t="str">
        <f t="shared" si="22"/>
        <v/>
      </c>
    </row>
    <row r="123" spans="2:9" x14ac:dyDescent="0.3">
      <c r="B123" s="12" t="str">
        <f t="shared" si="20"/>
        <v/>
      </c>
      <c r="C123" s="82" t="str">
        <f t="shared" si="21"/>
        <v/>
      </c>
      <c r="D123" s="81" t="str">
        <f t="shared" si="18"/>
        <v/>
      </c>
      <c r="E123" s="80" t="str">
        <f t="shared" si="19"/>
        <v/>
      </c>
      <c r="F123" s="80" t="str">
        <f t="shared" si="23"/>
        <v/>
      </c>
      <c r="G123" s="80" t="str">
        <f t="shared" si="24"/>
        <v/>
      </c>
      <c r="H123" s="80"/>
      <c r="I123" s="79" t="str">
        <f t="shared" si="22"/>
        <v/>
      </c>
    </row>
    <row r="124" spans="2:9" x14ac:dyDescent="0.3">
      <c r="B124" s="12" t="str">
        <f t="shared" si="20"/>
        <v/>
      </c>
      <c r="C124" s="82" t="str">
        <f t="shared" si="21"/>
        <v/>
      </c>
      <c r="D124" s="81" t="str">
        <f t="shared" si="18"/>
        <v/>
      </c>
      <c r="E124" s="80" t="str">
        <f t="shared" si="19"/>
        <v/>
      </c>
      <c r="F124" s="80" t="str">
        <f t="shared" si="23"/>
        <v/>
      </c>
      <c r="G124" s="80" t="str">
        <f t="shared" si="24"/>
        <v/>
      </c>
      <c r="H124" s="80"/>
      <c r="I124" s="79" t="str">
        <f t="shared" si="22"/>
        <v/>
      </c>
    </row>
    <row r="125" spans="2:9" x14ac:dyDescent="0.3">
      <c r="B125" s="12" t="str">
        <f t="shared" si="20"/>
        <v/>
      </c>
      <c r="C125" s="82" t="str">
        <f t="shared" si="21"/>
        <v/>
      </c>
      <c r="D125" s="81" t="str">
        <f t="shared" si="18"/>
        <v/>
      </c>
      <c r="E125" s="80" t="str">
        <f t="shared" si="19"/>
        <v/>
      </c>
      <c r="F125" s="80" t="str">
        <f t="shared" si="23"/>
        <v/>
      </c>
      <c r="G125" s="80" t="str">
        <f t="shared" si="24"/>
        <v/>
      </c>
      <c r="H125" s="80"/>
      <c r="I125" s="79" t="str">
        <f t="shared" si="22"/>
        <v/>
      </c>
    </row>
    <row r="126" spans="2:9" x14ac:dyDescent="0.3">
      <c r="B126" s="12" t="str">
        <f t="shared" si="20"/>
        <v/>
      </c>
      <c r="C126" s="82" t="str">
        <f t="shared" si="21"/>
        <v/>
      </c>
      <c r="D126" s="81" t="str">
        <f t="shared" si="18"/>
        <v/>
      </c>
      <c r="E126" s="80" t="str">
        <f t="shared" si="19"/>
        <v/>
      </c>
      <c r="F126" s="80" t="str">
        <f t="shared" si="23"/>
        <v/>
      </c>
      <c r="G126" s="80" t="str">
        <f t="shared" si="24"/>
        <v/>
      </c>
      <c r="H126" s="80"/>
      <c r="I126" s="79" t="str">
        <f t="shared" si="22"/>
        <v/>
      </c>
    </row>
    <row r="127" spans="2:9" x14ac:dyDescent="0.3">
      <c r="B127" s="12" t="str">
        <f t="shared" si="20"/>
        <v/>
      </c>
      <c r="C127" s="82" t="str">
        <f t="shared" si="21"/>
        <v/>
      </c>
      <c r="D127" s="81" t="str">
        <f t="shared" si="18"/>
        <v/>
      </c>
      <c r="E127" s="80" t="str">
        <f t="shared" si="19"/>
        <v/>
      </c>
      <c r="F127" s="80" t="str">
        <f t="shared" si="23"/>
        <v/>
      </c>
      <c r="G127" s="80" t="str">
        <f t="shared" si="24"/>
        <v/>
      </c>
      <c r="H127" s="80"/>
      <c r="I127" s="79" t="str">
        <f t="shared" si="22"/>
        <v/>
      </c>
    </row>
    <row r="128" spans="2:9" x14ac:dyDescent="0.3">
      <c r="B128" s="12" t="str">
        <f t="shared" si="20"/>
        <v/>
      </c>
      <c r="C128" s="82" t="str">
        <f t="shared" si="21"/>
        <v/>
      </c>
      <c r="D128" s="81" t="str">
        <f t="shared" si="18"/>
        <v/>
      </c>
      <c r="E128" s="80" t="str">
        <f t="shared" si="19"/>
        <v/>
      </c>
      <c r="F128" s="80" t="str">
        <f t="shared" si="23"/>
        <v/>
      </c>
      <c r="G128" s="80" t="str">
        <f t="shared" si="24"/>
        <v/>
      </c>
      <c r="H128" s="80"/>
      <c r="I128" s="79" t="str">
        <f t="shared" si="22"/>
        <v/>
      </c>
    </row>
    <row r="129" spans="2:9" x14ac:dyDescent="0.3">
      <c r="B129" s="12" t="str">
        <f t="shared" si="20"/>
        <v/>
      </c>
      <c r="C129" s="82" t="str">
        <f t="shared" si="21"/>
        <v/>
      </c>
      <c r="D129" s="81" t="str">
        <f t="shared" si="18"/>
        <v/>
      </c>
      <c r="E129" s="80" t="str">
        <f t="shared" si="19"/>
        <v/>
      </c>
      <c r="F129" s="80" t="str">
        <f t="shared" si="23"/>
        <v/>
      </c>
      <c r="G129" s="80" t="str">
        <f t="shared" si="24"/>
        <v/>
      </c>
      <c r="H129" s="80"/>
      <c r="I129" s="79" t="str">
        <f t="shared" si="22"/>
        <v/>
      </c>
    </row>
    <row r="130" spans="2:9" x14ac:dyDescent="0.3">
      <c r="B130" s="12" t="str">
        <f t="shared" si="20"/>
        <v/>
      </c>
      <c r="C130" s="82" t="str">
        <f t="shared" si="21"/>
        <v/>
      </c>
      <c r="D130" s="81" t="str">
        <f t="shared" si="18"/>
        <v/>
      </c>
      <c r="E130" s="80" t="str">
        <f t="shared" si="19"/>
        <v/>
      </c>
      <c r="F130" s="80" t="str">
        <f t="shared" si="23"/>
        <v/>
      </c>
      <c r="G130" s="80" t="str">
        <f t="shared" si="24"/>
        <v/>
      </c>
      <c r="H130" s="80"/>
      <c r="I130" s="79" t="str">
        <f t="shared" si="22"/>
        <v/>
      </c>
    </row>
    <row r="131" spans="2:9" x14ac:dyDescent="0.3">
      <c r="B131" s="12" t="str">
        <f t="shared" si="20"/>
        <v/>
      </c>
      <c r="C131" s="82" t="str">
        <f t="shared" si="21"/>
        <v/>
      </c>
      <c r="D131" s="81" t="str">
        <f t="shared" si="18"/>
        <v/>
      </c>
      <c r="E131" s="80" t="str">
        <f t="shared" si="19"/>
        <v/>
      </c>
      <c r="F131" s="80" t="str">
        <f t="shared" si="23"/>
        <v/>
      </c>
      <c r="G131" s="80" t="str">
        <f t="shared" si="24"/>
        <v/>
      </c>
      <c r="H131" s="80"/>
      <c r="I131" s="79" t="str">
        <f t="shared" si="22"/>
        <v/>
      </c>
    </row>
    <row r="132" spans="2:9" x14ac:dyDescent="0.3">
      <c r="B132" s="12" t="str">
        <f t="shared" si="20"/>
        <v/>
      </c>
      <c r="C132" s="82" t="str">
        <f t="shared" si="21"/>
        <v/>
      </c>
      <c r="D132" s="81" t="str">
        <f t="shared" si="18"/>
        <v/>
      </c>
      <c r="E132" s="80" t="str">
        <f t="shared" si="19"/>
        <v/>
      </c>
      <c r="F132" s="80" t="str">
        <f t="shared" si="23"/>
        <v/>
      </c>
      <c r="G132" s="80" t="str">
        <f t="shared" si="24"/>
        <v/>
      </c>
      <c r="H132" s="80"/>
      <c r="I132" s="79" t="str">
        <f t="shared" si="22"/>
        <v/>
      </c>
    </row>
    <row r="133" spans="2:9" x14ac:dyDescent="0.3">
      <c r="B133" s="12" t="str">
        <f t="shared" si="20"/>
        <v/>
      </c>
      <c r="C133" s="82" t="str">
        <f t="shared" si="21"/>
        <v/>
      </c>
      <c r="D133" s="81" t="str">
        <f t="shared" si="18"/>
        <v/>
      </c>
      <c r="E133" s="80" t="str">
        <f t="shared" si="19"/>
        <v/>
      </c>
      <c r="F133" s="80" t="str">
        <f t="shared" si="23"/>
        <v/>
      </c>
      <c r="G133" s="80" t="str">
        <f t="shared" si="24"/>
        <v/>
      </c>
      <c r="H133" s="80"/>
      <c r="I133" s="79" t="str">
        <f t="shared" si="22"/>
        <v/>
      </c>
    </row>
    <row r="134" spans="2:9" x14ac:dyDescent="0.3">
      <c r="B134" s="12" t="str">
        <f t="shared" si="20"/>
        <v/>
      </c>
      <c r="C134" s="82" t="str">
        <f t="shared" si="21"/>
        <v/>
      </c>
      <c r="D134" s="81" t="str">
        <f t="shared" si="18"/>
        <v/>
      </c>
      <c r="E134" s="80" t="str">
        <f t="shared" si="19"/>
        <v/>
      </c>
      <c r="F134" s="80" t="str">
        <f t="shared" si="23"/>
        <v/>
      </c>
      <c r="G134" s="80" t="str">
        <f t="shared" si="24"/>
        <v/>
      </c>
      <c r="H134" s="80"/>
      <c r="I134" s="79" t="str">
        <f t="shared" si="22"/>
        <v/>
      </c>
    </row>
    <row r="135" spans="2:9" x14ac:dyDescent="0.3">
      <c r="B135" s="12" t="str">
        <f t="shared" si="20"/>
        <v/>
      </c>
      <c r="C135" s="82" t="str">
        <f t="shared" si="21"/>
        <v/>
      </c>
      <c r="D135" s="81" t="str">
        <f t="shared" si="18"/>
        <v/>
      </c>
      <c r="E135" s="80" t="str">
        <f t="shared" si="19"/>
        <v/>
      </c>
      <c r="F135" s="80" t="str">
        <f t="shared" si="23"/>
        <v/>
      </c>
      <c r="G135" s="80" t="str">
        <f t="shared" si="24"/>
        <v/>
      </c>
      <c r="H135" s="80"/>
      <c r="I135" s="79" t="str">
        <f t="shared" si="22"/>
        <v/>
      </c>
    </row>
    <row r="136" spans="2:9" x14ac:dyDescent="0.3">
      <c r="B136" s="12" t="str">
        <f t="shared" si="20"/>
        <v/>
      </c>
      <c r="C136" s="82" t="str">
        <f t="shared" si="21"/>
        <v/>
      </c>
      <c r="D136" s="81" t="str">
        <f t="shared" si="18"/>
        <v/>
      </c>
      <c r="E136" s="80" t="str">
        <f t="shared" si="19"/>
        <v/>
      </c>
      <c r="F136" s="80" t="str">
        <f t="shared" si="23"/>
        <v/>
      </c>
      <c r="G136" s="80" t="str">
        <f t="shared" si="24"/>
        <v/>
      </c>
      <c r="H136" s="80"/>
      <c r="I136" s="79" t="str">
        <f t="shared" si="22"/>
        <v/>
      </c>
    </row>
    <row r="137" spans="2:9" x14ac:dyDescent="0.3">
      <c r="B137" s="12" t="str">
        <f t="shared" si="20"/>
        <v/>
      </c>
      <c r="C137" s="82" t="str">
        <f t="shared" si="21"/>
        <v/>
      </c>
      <c r="D137" s="81" t="str">
        <f t="shared" si="18"/>
        <v/>
      </c>
      <c r="E137" s="80" t="str">
        <f t="shared" si="19"/>
        <v/>
      </c>
      <c r="F137" s="80" t="str">
        <f t="shared" si="23"/>
        <v/>
      </c>
      <c r="G137" s="80" t="str">
        <f t="shared" si="24"/>
        <v/>
      </c>
      <c r="H137" s="80"/>
      <c r="I137" s="79" t="str">
        <f t="shared" si="22"/>
        <v/>
      </c>
    </row>
    <row r="138" spans="2:9" x14ac:dyDescent="0.3">
      <c r="B138" s="12" t="str">
        <f t="shared" si="20"/>
        <v/>
      </c>
      <c r="C138" s="82" t="str">
        <f t="shared" si="21"/>
        <v/>
      </c>
      <c r="D138" s="81" t="str">
        <f t="shared" si="18"/>
        <v/>
      </c>
      <c r="E138" s="80" t="str">
        <f t="shared" si="19"/>
        <v/>
      </c>
      <c r="F138" s="80" t="str">
        <f t="shared" si="23"/>
        <v/>
      </c>
      <c r="G138" s="80" t="str">
        <f t="shared" si="24"/>
        <v/>
      </c>
      <c r="H138" s="80"/>
      <c r="I138" s="79" t="str">
        <f t="shared" si="22"/>
        <v/>
      </c>
    </row>
    <row r="139" spans="2:9" x14ac:dyDescent="0.3">
      <c r="B139" s="12" t="str">
        <f t="shared" si="20"/>
        <v/>
      </c>
      <c r="C139" s="82" t="str">
        <f t="shared" si="21"/>
        <v/>
      </c>
      <c r="D139" s="81" t="str">
        <f t="shared" si="18"/>
        <v/>
      </c>
      <c r="E139" s="80" t="str">
        <f t="shared" si="19"/>
        <v/>
      </c>
      <c r="F139" s="80" t="str">
        <f t="shared" si="23"/>
        <v/>
      </c>
      <c r="G139" s="80" t="str">
        <f t="shared" si="24"/>
        <v/>
      </c>
      <c r="H139" s="80"/>
      <c r="I139" s="79" t="str">
        <f t="shared" si="22"/>
        <v/>
      </c>
    </row>
    <row r="140" spans="2:9" x14ac:dyDescent="0.3">
      <c r="B140" s="12" t="str">
        <f t="shared" si="20"/>
        <v/>
      </c>
      <c r="C140" s="82" t="str">
        <f t="shared" si="21"/>
        <v/>
      </c>
      <c r="D140" s="81" t="str">
        <f t="shared" si="18"/>
        <v/>
      </c>
      <c r="E140" s="80" t="str">
        <f t="shared" si="19"/>
        <v/>
      </c>
      <c r="F140" s="80" t="str">
        <f t="shared" si="23"/>
        <v/>
      </c>
      <c r="G140" s="80" t="str">
        <f t="shared" si="24"/>
        <v/>
      </c>
      <c r="H140" s="80"/>
      <c r="I140" s="79" t="str">
        <f t="shared" si="22"/>
        <v/>
      </c>
    </row>
    <row r="141" spans="2:9" x14ac:dyDescent="0.3">
      <c r="B141" s="12" t="str">
        <f t="shared" si="20"/>
        <v/>
      </c>
      <c r="C141" s="82" t="str">
        <f t="shared" si="21"/>
        <v/>
      </c>
      <c r="D141" s="81" t="str">
        <f t="shared" si="18"/>
        <v/>
      </c>
      <c r="E141" s="80" t="str">
        <f t="shared" si="19"/>
        <v/>
      </c>
      <c r="F141" s="80" t="str">
        <f t="shared" si="23"/>
        <v/>
      </c>
      <c r="G141" s="80" t="str">
        <f t="shared" si="24"/>
        <v/>
      </c>
      <c r="H141" s="80"/>
      <c r="I141" s="79" t="str">
        <f t="shared" si="22"/>
        <v/>
      </c>
    </row>
    <row r="142" spans="2:9" x14ac:dyDescent="0.3">
      <c r="B142" s="12" t="str">
        <f t="shared" si="20"/>
        <v/>
      </c>
      <c r="C142" s="82" t="str">
        <f t="shared" si="21"/>
        <v/>
      </c>
      <c r="D142" s="81" t="str">
        <f t="shared" si="18"/>
        <v/>
      </c>
      <c r="E142" s="80" t="str">
        <f t="shared" si="19"/>
        <v/>
      </c>
      <c r="F142" s="80" t="str">
        <f t="shared" si="23"/>
        <v/>
      </c>
      <c r="G142" s="80" t="str">
        <f t="shared" si="24"/>
        <v/>
      </c>
      <c r="H142" s="80"/>
      <c r="I142" s="79" t="str">
        <f t="shared" si="22"/>
        <v/>
      </c>
    </row>
    <row r="143" spans="2:9" x14ac:dyDescent="0.3">
      <c r="B143" s="12" t="str">
        <f t="shared" si="20"/>
        <v/>
      </c>
      <c r="C143" s="82" t="str">
        <f t="shared" si="21"/>
        <v/>
      </c>
      <c r="D143" s="81" t="str">
        <f t="shared" si="18"/>
        <v/>
      </c>
      <c r="E143" s="80" t="str">
        <f t="shared" si="19"/>
        <v/>
      </c>
      <c r="F143" s="80" t="str">
        <f t="shared" si="23"/>
        <v/>
      </c>
      <c r="G143" s="80" t="str">
        <f t="shared" si="24"/>
        <v/>
      </c>
      <c r="H143" s="80"/>
      <c r="I143" s="79" t="str">
        <f t="shared" si="22"/>
        <v/>
      </c>
    </row>
    <row r="144" spans="2:9" x14ac:dyDescent="0.3">
      <c r="B144" s="12" t="str">
        <f t="shared" si="20"/>
        <v/>
      </c>
      <c r="C144" s="82" t="str">
        <f t="shared" si="21"/>
        <v/>
      </c>
      <c r="D144" s="81" t="str">
        <f t="shared" si="18"/>
        <v/>
      </c>
      <c r="E144" s="80" t="str">
        <f t="shared" si="19"/>
        <v/>
      </c>
      <c r="F144" s="80" t="str">
        <f t="shared" si="23"/>
        <v/>
      </c>
      <c r="G144" s="80" t="str">
        <f t="shared" si="24"/>
        <v/>
      </c>
      <c r="H144" s="80"/>
      <c r="I144" s="79" t="str">
        <f t="shared" si="22"/>
        <v/>
      </c>
    </row>
    <row r="145" spans="2:9" x14ac:dyDescent="0.3">
      <c r="B145" s="12" t="str">
        <f t="shared" si="20"/>
        <v/>
      </c>
      <c r="C145" s="82" t="str">
        <f t="shared" si="21"/>
        <v/>
      </c>
      <c r="D145" s="81" t="str">
        <f t="shared" si="18"/>
        <v/>
      </c>
      <c r="E145" s="80" t="str">
        <f t="shared" si="19"/>
        <v/>
      </c>
      <c r="F145" s="80" t="str">
        <f t="shared" si="23"/>
        <v/>
      </c>
      <c r="G145" s="80" t="str">
        <f t="shared" si="24"/>
        <v/>
      </c>
      <c r="H145" s="80"/>
      <c r="I145" s="79" t="str">
        <f t="shared" si="22"/>
        <v/>
      </c>
    </row>
    <row r="146" spans="2:9" x14ac:dyDescent="0.3">
      <c r="B146" s="12" t="str">
        <f t="shared" si="20"/>
        <v/>
      </c>
      <c r="C146" s="82" t="str">
        <f t="shared" si="21"/>
        <v/>
      </c>
      <c r="D146" s="81" t="str">
        <f t="shared" si="18"/>
        <v/>
      </c>
      <c r="E146" s="80" t="str">
        <f t="shared" si="19"/>
        <v/>
      </c>
      <c r="F146" s="80" t="str">
        <f t="shared" si="23"/>
        <v/>
      </c>
      <c r="G146" s="80" t="str">
        <f t="shared" si="24"/>
        <v/>
      </c>
      <c r="H146" s="80"/>
      <c r="I146" s="79" t="str">
        <f t="shared" si="22"/>
        <v/>
      </c>
    </row>
    <row r="147" spans="2:9" x14ac:dyDescent="0.3">
      <c r="B147" s="12" t="str">
        <f t="shared" si="20"/>
        <v/>
      </c>
      <c r="C147" s="82" t="str">
        <f t="shared" si="21"/>
        <v/>
      </c>
      <c r="D147" s="81" t="str">
        <f t="shared" si="18"/>
        <v/>
      </c>
      <c r="E147" s="80" t="str">
        <f t="shared" si="19"/>
        <v/>
      </c>
      <c r="F147" s="80" t="str">
        <f t="shared" si="23"/>
        <v/>
      </c>
      <c r="G147" s="80" t="str">
        <f t="shared" si="24"/>
        <v/>
      </c>
      <c r="H147" s="80"/>
      <c r="I147" s="79" t="str">
        <f t="shared" si="22"/>
        <v/>
      </c>
    </row>
    <row r="148" spans="2:9" x14ac:dyDescent="0.3">
      <c r="B148" s="12" t="str">
        <f t="shared" si="20"/>
        <v/>
      </c>
      <c r="C148" s="82" t="str">
        <f t="shared" si="21"/>
        <v/>
      </c>
      <c r="D148" s="81" t="str">
        <f t="shared" si="18"/>
        <v/>
      </c>
      <c r="E148" s="80" t="str">
        <f t="shared" si="19"/>
        <v/>
      </c>
      <c r="F148" s="80" t="str">
        <f t="shared" si="23"/>
        <v/>
      </c>
      <c r="G148" s="80" t="str">
        <f t="shared" si="24"/>
        <v/>
      </c>
      <c r="H148" s="80"/>
      <c r="I148" s="79" t="str">
        <f t="shared" si="22"/>
        <v/>
      </c>
    </row>
    <row r="149" spans="2:9" x14ac:dyDescent="0.3">
      <c r="B149" s="12" t="str">
        <f t="shared" si="20"/>
        <v/>
      </c>
      <c r="C149" s="82" t="str">
        <f t="shared" si="21"/>
        <v/>
      </c>
      <c r="D149" s="81" t="str">
        <f t="shared" ref="D149:D212" si="25">IF(ISNUMBER(C149)=TRUE,C149/$C$18,"")</f>
        <v/>
      </c>
      <c r="E149" s="80" t="str">
        <f t="shared" ref="E149:E212" si="26">IF(ISNUMBER(D149)=TRUE,$D149*$C$10,"")</f>
        <v/>
      </c>
      <c r="F149" s="80" t="str">
        <f t="shared" si="23"/>
        <v/>
      </c>
      <c r="G149" s="80" t="str">
        <f t="shared" si="24"/>
        <v/>
      </c>
      <c r="H149" s="80"/>
      <c r="I149" s="79" t="str">
        <f t="shared" si="22"/>
        <v/>
      </c>
    </row>
    <row r="150" spans="2:9" x14ac:dyDescent="0.3">
      <c r="B150" s="12" t="str">
        <f t="shared" ref="B150:B213" si="27">IF(B149&lt;$C$12,B149+1,"")</f>
        <v/>
      </c>
      <c r="C150" s="82" t="str">
        <f t="shared" si="21"/>
        <v/>
      </c>
      <c r="D150" s="81" t="str">
        <f t="shared" si="25"/>
        <v/>
      </c>
      <c r="E150" s="80" t="str">
        <f t="shared" si="26"/>
        <v/>
      </c>
      <c r="F150" s="80" t="str">
        <f t="shared" si="23"/>
        <v/>
      </c>
      <c r="G150" s="80" t="str">
        <f t="shared" si="24"/>
        <v/>
      </c>
      <c r="H150" s="80"/>
      <c r="I150" s="79" t="str">
        <f t="shared" si="22"/>
        <v/>
      </c>
    </row>
    <row r="151" spans="2:9" x14ac:dyDescent="0.3">
      <c r="B151" s="12" t="str">
        <f t="shared" si="27"/>
        <v/>
      </c>
      <c r="C151" s="82" t="str">
        <f t="shared" si="21"/>
        <v/>
      </c>
      <c r="D151" s="81" t="str">
        <f t="shared" si="25"/>
        <v/>
      </c>
      <c r="E151" s="80" t="str">
        <f t="shared" si="26"/>
        <v/>
      </c>
      <c r="F151" s="80" t="str">
        <f t="shared" si="23"/>
        <v/>
      </c>
      <c r="G151" s="80" t="str">
        <f t="shared" si="24"/>
        <v/>
      </c>
      <c r="H151" s="80"/>
      <c r="I151" s="79" t="str">
        <f t="shared" si="22"/>
        <v/>
      </c>
    </row>
    <row r="152" spans="2:9" x14ac:dyDescent="0.3">
      <c r="B152" s="12" t="str">
        <f t="shared" si="27"/>
        <v/>
      </c>
      <c r="C152" s="82" t="str">
        <f t="shared" si="21"/>
        <v/>
      </c>
      <c r="D152" s="81" t="str">
        <f t="shared" si="25"/>
        <v/>
      </c>
      <c r="E152" s="80" t="str">
        <f t="shared" si="26"/>
        <v/>
      </c>
      <c r="F152" s="80" t="str">
        <f t="shared" si="23"/>
        <v/>
      </c>
      <c r="G152" s="80" t="str">
        <f t="shared" si="24"/>
        <v/>
      </c>
      <c r="H152" s="80"/>
      <c r="I152" s="79" t="str">
        <f t="shared" si="22"/>
        <v/>
      </c>
    </row>
    <row r="153" spans="2:9" x14ac:dyDescent="0.3">
      <c r="B153" s="12" t="str">
        <f t="shared" si="27"/>
        <v/>
      </c>
      <c r="C153" s="82" t="str">
        <f t="shared" si="21"/>
        <v/>
      </c>
      <c r="D153" s="81" t="str">
        <f t="shared" si="25"/>
        <v/>
      </c>
      <c r="E153" s="80" t="str">
        <f t="shared" si="26"/>
        <v/>
      </c>
      <c r="F153" s="80" t="str">
        <f t="shared" si="23"/>
        <v/>
      </c>
      <c r="G153" s="80" t="str">
        <f t="shared" si="24"/>
        <v/>
      </c>
      <c r="H153" s="80"/>
      <c r="I153" s="79" t="str">
        <f t="shared" si="22"/>
        <v/>
      </c>
    </row>
    <row r="154" spans="2:9" x14ac:dyDescent="0.3">
      <c r="B154" s="12" t="str">
        <f t="shared" si="27"/>
        <v/>
      </c>
      <c r="C154" s="82" t="str">
        <f t="shared" si="21"/>
        <v/>
      </c>
      <c r="D154" s="81" t="str">
        <f t="shared" si="25"/>
        <v/>
      </c>
      <c r="E154" s="80" t="str">
        <f t="shared" si="26"/>
        <v/>
      </c>
      <c r="F154" s="80" t="str">
        <f t="shared" si="23"/>
        <v/>
      </c>
      <c r="G154" s="80" t="str">
        <f t="shared" si="24"/>
        <v/>
      </c>
      <c r="H154" s="80"/>
      <c r="I154" s="79" t="str">
        <f t="shared" si="22"/>
        <v/>
      </c>
    </row>
    <row r="155" spans="2:9" x14ac:dyDescent="0.3">
      <c r="B155" s="12" t="str">
        <f t="shared" si="27"/>
        <v/>
      </c>
      <c r="C155" s="82" t="str">
        <f t="shared" si="21"/>
        <v/>
      </c>
      <c r="D155" s="81" t="str">
        <f t="shared" si="25"/>
        <v/>
      </c>
      <c r="E155" s="80" t="str">
        <f t="shared" si="26"/>
        <v/>
      </c>
      <c r="F155" s="80" t="str">
        <f t="shared" si="23"/>
        <v/>
      </c>
      <c r="G155" s="80" t="str">
        <f t="shared" si="24"/>
        <v/>
      </c>
      <c r="H155" s="80"/>
      <c r="I155" s="79" t="str">
        <f t="shared" si="22"/>
        <v/>
      </c>
    </row>
    <row r="156" spans="2:9" x14ac:dyDescent="0.3">
      <c r="B156" s="12" t="str">
        <f t="shared" si="27"/>
        <v/>
      </c>
      <c r="C156" s="82" t="str">
        <f t="shared" si="21"/>
        <v/>
      </c>
      <c r="D156" s="81" t="str">
        <f t="shared" si="25"/>
        <v/>
      </c>
      <c r="E156" s="80" t="str">
        <f t="shared" si="26"/>
        <v/>
      </c>
      <c r="F156" s="80" t="str">
        <f t="shared" si="23"/>
        <v/>
      </c>
      <c r="G156" s="80" t="str">
        <f t="shared" si="24"/>
        <v/>
      </c>
      <c r="H156" s="80"/>
      <c r="I156" s="79" t="str">
        <f t="shared" si="22"/>
        <v/>
      </c>
    </row>
    <row r="157" spans="2:9" x14ac:dyDescent="0.3">
      <c r="B157" s="12" t="str">
        <f t="shared" si="27"/>
        <v/>
      </c>
      <c r="C157" s="82" t="str">
        <f t="shared" si="21"/>
        <v/>
      </c>
      <c r="D157" s="81" t="str">
        <f t="shared" si="25"/>
        <v/>
      </c>
      <c r="E157" s="80" t="str">
        <f t="shared" si="26"/>
        <v/>
      </c>
      <c r="F157" s="80" t="str">
        <f t="shared" si="23"/>
        <v/>
      </c>
      <c r="G157" s="80" t="str">
        <f t="shared" si="24"/>
        <v/>
      </c>
      <c r="H157" s="80"/>
      <c r="I157" s="79" t="str">
        <f t="shared" si="22"/>
        <v/>
      </c>
    </row>
    <row r="158" spans="2:9" x14ac:dyDescent="0.3">
      <c r="B158" s="12" t="str">
        <f t="shared" si="27"/>
        <v/>
      </c>
      <c r="C158" s="82" t="str">
        <f t="shared" si="21"/>
        <v/>
      </c>
      <c r="D158" s="81" t="str">
        <f t="shared" si="25"/>
        <v/>
      </c>
      <c r="E158" s="80" t="str">
        <f t="shared" si="26"/>
        <v/>
      </c>
      <c r="F158" s="80" t="str">
        <f t="shared" si="23"/>
        <v/>
      </c>
      <c r="G158" s="80" t="str">
        <f t="shared" si="24"/>
        <v/>
      </c>
      <c r="H158" s="80"/>
      <c r="I158" s="79" t="str">
        <f t="shared" si="22"/>
        <v/>
      </c>
    </row>
    <row r="159" spans="2:9" x14ac:dyDescent="0.3">
      <c r="B159" s="12" t="str">
        <f t="shared" si="27"/>
        <v/>
      </c>
      <c r="C159" s="82" t="str">
        <f t="shared" ref="C159:C222" si="28">IF(ISNUMBER(B159)=TRUE,ROUNDDOWN(1/(B159*$D$17+$D$18),5),"")</f>
        <v/>
      </c>
      <c r="D159" s="81" t="str">
        <f t="shared" si="25"/>
        <v/>
      </c>
      <c r="E159" s="80" t="str">
        <f t="shared" si="26"/>
        <v/>
      </c>
      <c r="F159" s="80" t="str">
        <f t="shared" si="23"/>
        <v/>
      </c>
      <c r="G159" s="80" t="str">
        <f t="shared" si="24"/>
        <v/>
      </c>
      <c r="H159" s="80"/>
      <c r="I159" s="79" t="str">
        <f t="shared" si="22"/>
        <v/>
      </c>
    </row>
    <row r="160" spans="2:9" x14ac:dyDescent="0.3">
      <c r="B160" s="12" t="str">
        <f t="shared" si="27"/>
        <v/>
      </c>
      <c r="C160" s="82" t="str">
        <f t="shared" si="28"/>
        <v/>
      </c>
      <c r="D160" s="81" t="str">
        <f t="shared" si="25"/>
        <v/>
      </c>
      <c r="E160" s="80" t="str">
        <f t="shared" si="26"/>
        <v/>
      </c>
      <c r="F160" s="80" t="str">
        <f t="shared" si="23"/>
        <v/>
      </c>
      <c r="G160" s="80" t="str">
        <f t="shared" si="24"/>
        <v/>
      </c>
      <c r="H160" s="80"/>
      <c r="I160" s="79" t="str">
        <f t="shared" si="22"/>
        <v/>
      </c>
    </row>
    <row r="161" spans="2:9" x14ac:dyDescent="0.3">
      <c r="B161" s="12" t="str">
        <f t="shared" si="27"/>
        <v/>
      </c>
      <c r="C161" s="82" t="str">
        <f t="shared" si="28"/>
        <v/>
      </c>
      <c r="D161" s="81" t="str">
        <f t="shared" si="25"/>
        <v/>
      </c>
      <c r="E161" s="80" t="str">
        <f t="shared" si="26"/>
        <v/>
      </c>
      <c r="F161" s="80" t="str">
        <f t="shared" si="23"/>
        <v/>
      </c>
      <c r="G161" s="80" t="str">
        <f t="shared" si="24"/>
        <v/>
      </c>
      <c r="H161" s="80"/>
      <c r="I161" s="79" t="str">
        <f t="shared" si="22"/>
        <v/>
      </c>
    </row>
    <row r="162" spans="2:9" x14ac:dyDescent="0.3">
      <c r="B162" s="12" t="str">
        <f t="shared" si="27"/>
        <v/>
      </c>
      <c r="C162" s="82" t="str">
        <f t="shared" si="28"/>
        <v/>
      </c>
      <c r="D162" s="81" t="str">
        <f t="shared" si="25"/>
        <v/>
      </c>
      <c r="E162" s="80" t="str">
        <f t="shared" si="26"/>
        <v/>
      </c>
      <c r="F162" s="80" t="str">
        <f t="shared" si="23"/>
        <v/>
      </c>
      <c r="G162" s="80" t="str">
        <f t="shared" si="24"/>
        <v/>
      </c>
      <c r="H162" s="80"/>
      <c r="I162" s="79" t="str">
        <f t="shared" si="22"/>
        <v/>
      </c>
    </row>
    <row r="163" spans="2:9" x14ac:dyDescent="0.3">
      <c r="B163" s="12" t="str">
        <f t="shared" si="27"/>
        <v/>
      </c>
      <c r="C163" s="82" t="str">
        <f t="shared" si="28"/>
        <v/>
      </c>
      <c r="D163" s="81" t="str">
        <f t="shared" si="25"/>
        <v/>
      </c>
      <c r="E163" s="80" t="str">
        <f t="shared" si="26"/>
        <v/>
      </c>
      <c r="F163" s="80" t="str">
        <f t="shared" si="23"/>
        <v/>
      </c>
      <c r="G163" s="80" t="str">
        <f t="shared" si="24"/>
        <v/>
      </c>
      <c r="H163" s="80"/>
      <c r="I163" s="79" t="str">
        <f t="shared" si="22"/>
        <v/>
      </c>
    </row>
    <row r="164" spans="2:9" x14ac:dyDescent="0.3">
      <c r="B164" s="12" t="str">
        <f t="shared" si="27"/>
        <v/>
      </c>
      <c r="C164" s="82" t="str">
        <f t="shared" si="28"/>
        <v/>
      </c>
      <c r="D164" s="81" t="str">
        <f t="shared" si="25"/>
        <v/>
      </c>
      <c r="E164" s="80" t="str">
        <f t="shared" si="26"/>
        <v/>
      </c>
      <c r="F164" s="80" t="str">
        <f t="shared" si="23"/>
        <v/>
      </c>
      <c r="G164" s="80" t="str">
        <f t="shared" si="24"/>
        <v/>
      </c>
      <c r="H164" s="80"/>
      <c r="I164" s="79" t="str">
        <f t="shared" si="22"/>
        <v/>
      </c>
    </row>
    <row r="165" spans="2:9" x14ac:dyDescent="0.3">
      <c r="B165" s="12" t="str">
        <f t="shared" si="27"/>
        <v/>
      </c>
      <c r="C165" s="82" t="str">
        <f t="shared" si="28"/>
        <v/>
      </c>
      <c r="D165" s="81" t="str">
        <f t="shared" si="25"/>
        <v/>
      </c>
      <c r="E165" s="80" t="str">
        <f t="shared" si="26"/>
        <v/>
      </c>
      <c r="F165" s="80" t="str">
        <f t="shared" si="23"/>
        <v/>
      </c>
      <c r="G165" s="80" t="str">
        <f t="shared" si="24"/>
        <v/>
      </c>
      <c r="H165" s="80"/>
      <c r="I165" s="79" t="str">
        <f t="shared" si="22"/>
        <v/>
      </c>
    </row>
    <row r="166" spans="2:9" x14ac:dyDescent="0.3">
      <c r="B166" s="12" t="str">
        <f t="shared" si="27"/>
        <v/>
      </c>
      <c r="C166" s="82" t="str">
        <f t="shared" si="28"/>
        <v/>
      </c>
      <c r="D166" s="81" t="str">
        <f t="shared" si="25"/>
        <v/>
      </c>
      <c r="E166" s="80" t="str">
        <f t="shared" si="26"/>
        <v/>
      </c>
      <c r="F166" s="80" t="str">
        <f t="shared" si="23"/>
        <v/>
      </c>
      <c r="G166" s="80" t="str">
        <f t="shared" si="24"/>
        <v/>
      </c>
      <c r="H166" s="80"/>
      <c r="I166" s="79" t="str">
        <f t="shared" si="22"/>
        <v/>
      </c>
    </row>
    <row r="167" spans="2:9" x14ac:dyDescent="0.3">
      <c r="B167" s="12" t="str">
        <f t="shared" si="27"/>
        <v/>
      </c>
      <c r="C167" s="82" t="str">
        <f t="shared" si="28"/>
        <v/>
      </c>
      <c r="D167" s="81" t="str">
        <f t="shared" si="25"/>
        <v/>
      </c>
      <c r="E167" s="80" t="str">
        <f t="shared" si="26"/>
        <v/>
      </c>
      <c r="F167" s="80" t="str">
        <f t="shared" si="23"/>
        <v/>
      </c>
      <c r="G167" s="80" t="str">
        <f t="shared" si="24"/>
        <v/>
      </c>
      <c r="H167" s="80"/>
      <c r="I167" s="79" t="str">
        <f t="shared" si="22"/>
        <v/>
      </c>
    </row>
    <row r="168" spans="2:9" x14ac:dyDescent="0.3">
      <c r="B168" s="12" t="str">
        <f t="shared" si="27"/>
        <v/>
      </c>
      <c r="C168" s="82" t="str">
        <f t="shared" si="28"/>
        <v/>
      </c>
      <c r="D168" s="81" t="str">
        <f t="shared" si="25"/>
        <v/>
      </c>
      <c r="E168" s="80" t="str">
        <f t="shared" si="26"/>
        <v/>
      </c>
      <c r="F168" s="80" t="str">
        <f t="shared" si="23"/>
        <v/>
      </c>
      <c r="G168" s="80" t="str">
        <f t="shared" si="24"/>
        <v/>
      </c>
      <c r="H168" s="80"/>
      <c r="I168" s="79" t="str">
        <f t="shared" si="22"/>
        <v/>
      </c>
    </row>
    <row r="169" spans="2:9" x14ac:dyDescent="0.3">
      <c r="B169" s="12" t="str">
        <f t="shared" si="27"/>
        <v/>
      </c>
      <c r="C169" s="82" t="str">
        <f t="shared" si="28"/>
        <v/>
      </c>
      <c r="D169" s="81" t="str">
        <f t="shared" si="25"/>
        <v/>
      </c>
      <c r="E169" s="80" t="str">
        <f t="shared" si="26"/>
        <v/>
      </c>
      <c r="F169" s="80" t="str">
        <f t="shared" si="23"/>
        <v/>
      </c>
      <c r="G169" s="80" t="str">
        <f t="shared" si="24"/>
        <v/>
      </c>
      <c r="H169" s="80"/>
      <c r="I169" s="79" t="str">
        <f t="shared" si="22"/>
        <v/>
      </c>
    </row>
    <row r="170" spans="2:9" x14ac:dyDescent="0.3">
      <c r="B170" s="12" t="str">
        <f t="shared" si="27"/>
        <v/>
      </c>
      <c r="C170" s="82" t="str">
        <f t="shared" si="28"/>
        <v/>
      </c>
      <c r="D170" s="81" t="str">
        <f t="shared" si="25"/>
        <v/>
      </c>
      <c r="E170" s="80" t="str">
        <f t="shared" si="26"/>
        <v/>
      </c>
      <c r="F170" s="80" t="str">
        <f t="shared" si="23"/>
        <v/>
      </c>
      <c r="G170" s="80" t="str">
        <f t="shared" si="24"/>
        <v/>
      </c>
      <c r="H170" s="80"/>
      <c r="I170" s="79" t="str">
        <f t="shared" si="22"/>
        <v/>
      </c>
    </row>
    <row r="171" spans="2:9" x14ac:dyDescent="0.3">
      <c r="B171" s="12" t="str">
        <f t="shared" si="27"/>
        <v/>
      </c>
      <c r="C171" s="82" t="str">
        <f t="shared" si="28"/>
        <v/>
      </c>
      <c r="D171" s="81" t="str">
        <f t="shared" si="25"/>
        <v/>
      </c>
      <c r="E171" s="80" t="str">
        <f t="shared" si="26"/>
        <v/>
      </c>
      <c r="F171" s="80" t="str">
        <f t="shared" si="23"/>
        <v/>
      </c>
      <c r="G171" s="80" t="str">
        <f t="shared" si="24"/>
        <v/>
      </c>
      <c r="H171" s="80"/>
      <c r="I171" s="79" t="str">
        <f t="shared" ref="I171:I234" si="29">IF(ISNUMBER(G171)=TRUE,IFERROR(G171/G172,""),"")</f>
        <v/>
      </c>
    </row>
    <row r="172" spans="2:9" x14ac:dyDescent="0.3">
      <c r="B172" s="12" t="str">
        <f t="shared" si="27"/>
        <v/>
      </c>
      <c r="C172" s="82" t="str">
        <f t="shared" si="28"/>
        <v/>
      </c>
      <c r="D172" s="81" t="str">
        <f t="shared" si="25"/>
        <v/>
      </c>
      <c r="E172" s="80" t="str">
        <f t="shared" si="26"/>
        <v/>
      </c>
      <c r="F172" s="80" t="str">
        <f t="shared" si="23"/>
        <v/>
      </c>
      <c r="G172" s="80" t="str">
        <f t="shared" si="24"/>
        <v/>
      </c>
      <c r="H172" s="80"/>
      <c r="I172" s="79" t="str">
        <f t="shared" si="29"/>
        <v/>
      </c>
    </row>
    <row r="173" spans="2:9" x14ac:dyDescent="0.3">
      <c r="B173" s="12" t="str">
        <f t="shared" si="27"/>
        <v/>
      </c>
      <c r="C173" s="82" t="str">
        <f t="shared" si="28"/>
        <v/>
      </c>
      <c r="D173" s="81" t="str">
        <f t="shared" si="25"/>
        <v/>
      </c>
      <c r="E173" s="80" t="str">
        <f t="shared" si="26"/>
        <v/>
      </c>
      <c r="F173" s="80" t="str">
        <f t="shared" si="23"/>
        <v/>
      </c>
      <c r="G173" s="80" t="str">
        <f t="shared" si="24"/>
        <v/>
      </c>
      <c r="H173" s="80"/>
      <c r="I173" s="79" t="str">
        <f t="shared" si="29"/>
        <v/>
      </c>
    </row>
    <row r="174" spans="2:9" x14ac:dyDescent="0.3">
      <c r="B174" s="12" t="str">
        <f t="shared" si="27"/>
        <v/>
      </c>
      <c r="C174" s="82" t="str">
        <f t="shared" si="28"/>
        <v/>
      </c>
      <c r="D174" s="81" t="str">
        <f t="shared" si="25"/>
        <v/>
      </c>
      <c r="E174" s="80" t="str">
        <f t="shared" si="26"/>
        <v/>
      </c>
      <c r="F174" s="80" t="str">
        <f t="shared" si="23"/>
        <v/>
      </c>
      <c r="G174" s="80" t="str">
        <f t="shared" si="24"/>
        <v/>
      </c>
      <c r="H174" s="80"/>
      <c r="I174" s="79" t="str">
        <f t="shared" si="29"/>
        <v/>
      </c>
    </row>
    <row r="175" spans="2:9" x14ac:dyDescent="0.3">
      <c r="B175" s="12" t="str">
        <f t="shared" si="27"/>
        <v/>
      </c>
      <c r="C175" s="82" t="str">
        <f t="shared" si="28"/>
        <v/>
      </c>
      <c r="D175" s="81" t="str">
        <f t="shared" si="25"/>
        <v/>
      </c>
      <c r="E175" s="80" t="str">
        <f t="shared" si="26"/>
        <v/>
      </c>
      <c r="F175" s="80" t="str">
        <f t="shared" si="23"/>
        <v/>
      </c>
      <c r="G175" s="80" t="str">
        <f t="shared" si="24"/>
        <v/>
      </c>
      <c r="H175" s="80"/>
      <c r="I175" s="79" t="str">
        <f t="shared" si="29"/>
        <v/>
      </c>
    </row>
    <row r="176" spans="2:9" x14ac:dyDescent="0.3">
      <c r="B176" s="12" t="str">
        <f t="shared" si="27"/>
        <v/>
      </c>
      <c r="C176" s="82" t="str">
        <f t="shared" si="28"/>
        <v/>
      </c>
      <c r="D176" s="81" t="str">
        <f t="shared" si="25"/>
        <v/>
      </c>
      <c r="E176" s="80" t="str">
        <f t="shared" si="26"/>
        <v/>
      </c>
      <c r="F176" s="80" t="str">
        <f t="shared" si="23"/>
        <v/>
      </c>
      <c r="G176" s="80" t="str">
        <f t="shared" si="24"/>
        <v/>
      </c>
      <c r="H176" s="80"/>
      <c r="I176" s="79" t="str">
        <f t="shared" si="29"/>
        <v/>
      </c>
    </row>
    <row r="177" spans="2:9" x14ac:dyDescent="0.3">
      <c r="B177" s="12" t="str">
        <f t="shared" si="27"/>
        <v/>
      </c>
      <c r="C177" s="82" t="str">
        <f t="shared" si="28"/>
        <v/>
      </c>
      <c r="D177" s="81" t="str">
        <f t="shared" si="25"/>
        <v/>
      </c>
      <c r="E177" s="80" t="str">
        <f t="shared" si="26"/>
        <v/>
      </c>
      <c r="F177" s="80" t="str">
        <f t="shared" si="23"/>
        <v/>
      </c>
      <c r="G177" s="80" t="str">
        <f t="shared" si="24"/>
        <v/>
      </c>
      <c r="H177" s="80"/>
      <c r="I177" s="79" t="str">
        <f t="shared" si="29"/>
        <v/>
      </c>
    </row>
    <row r="178" spans="2:9" x14ac:dyDescent="0.3">
      <c r="B178" s="12" t="str">
        <f t="shared" si="27"/>
        <v/>
      </c>
      <c r="C178" s="82" t="str">
        <f t="shared" si="28"/>
        <v/>
      </c>
      <c r="D178" s="81" t="str">
        <f t="shared" si="25"/>
        <v/>
      </c>
      <c r="E178" s="80" t="str">
        <f t="shared" si="26"/>
        <v/>
      </c>
      <c r="F178" s="80" t="str">
        <f t="shared" si="23"/>
        <v/>
      </c>
      <c r="G178" s="80" t="str">
        <f t="shared" si="24"/>
        <v/>
      </c>
      <c r="H178" s="80"/>
      <c r="I178" s="79" t="str">
        <f t="shared" si="29"/>
        <v/>
      </c>
    </row>
    <row r="179" spans="2:9" x14ac:dyDescent="0.3">
      <c r="B179" s="12" t="str">
        <f t="shared" si="27"/>
        <v/>
      </c>
      <c r="C179" s="82" t="str">
        <f t="shared" si="28"/>
        <v/>
      </c>
      <c r="D179" s="81" t="str">
        <f t="shared" si="25"/>
        <v/>
      </c>
      <c r="E179" s="80" t="str">
        <f t="shared" si="26"/>
        <v/>
      </c>
      <c r="F179" s="80" t="str">
        <f t="shared" ref="F179:F242" si="30">IF(ISNUMBER($D179)=TRUE,$D179*$D$13,"")</f>
        <v/>
      </c>
      <c r="G179" s="80" t="str">
        <f t="shared" ref="G179:G242" si="31">IF(ISNUMBER($D179)=TRUE,$D179*$E$13,"")</f>
        <v/>
      </c>
      <c r="H179" s="80"/>
      <c r="I179" s="79" t="str">
        <f t="shared" si="29"/>
        <v/>
      </c>
    </row>
    <row r="180" spans="2:9" x14ac:dyDescent="0.3">
      <c r="B180" s="12" t="str">
        <f t="shared" si="27"/>
        <v/>
      </c>
      <c r="C180" s="82" t="str">
        <f t="shared" si="28"/>
        <v/>
      </c>
      <c r="D180" s="81" t="str">
        <f t="shared" si="25"/>
        <v/>
      </c>
      <c r="E180" s="80" t="str">
        <f t="shared" si="26"/>
        <v/>
      </c>
      <c r="F180" s="80" t="str">
        <f t="shared" si="30"/>
        <v/>
      </c>
      <c r="G180" s="80" t="str">
        <f t="shared" si="31"/>
        <v/>
      </c>
      <c r="H180" s="80"/>
      <c r="I180" s="79" t="str">
        <f t="shared" si="29"/>
        <v/>
      </c>
    </row>
    <row r="181" spans="2:9" x14ac:dyDescent="0.3">
      <c r="B181" s="12" t="str">
        <f t="shared" si="27"/>
        <v/>
      </c>
      <c r="C181" s="82" t="str">
        <f t="shared" si="28"/>
        <v/>
      </c>
      <c r="D181" s="81" t="str">
        <f t="shared" si="25"/>
        <v/>
      </c>
      <c r="E181" s="80" t="str">
        <f t="shared" si="26"/>
        <v/>
      </c>
      <c r="F181" s="80" t="str">
        <f t="shared" si="30"/>
        <v/>
      </c>
      <c r="G181" s="80" t="str">
        <f t="shared" si="31"/>
        <v/>
      </c>
      <c r="H181" s="80"/>
      <c r="I181" s="79" t="str">
        <f t="shared" si="29"/>
        <v/>
      </c>
    </row>
    <row r="182" spans="2:9" x14ac:dyDescent="0.3">
      <c r="B182" s="12" t="str">
        <f t="shared" si="27"/>
        <v/>
      </c>
      <c r="C182" s="82" t="str">
        <f t="shared" si="28"/>
        <v/>
      </c>
      <c r="D182" s="81" t="str">
        <f t="shared" si="25"/>
        <v/>
      </c>
      <c r="E182" s="80" t="str">
        <f t="shared" si="26"/>
        <v/>
      </c>
      <c r="F182" s="80" t="str">
        <f t="shared" si="30"/>
        <v/>
      </c>
      <c r="G182" s="80" t="str">
        <f t="shared" si="31"/>
        <v/>
      </c>
      <c r="H182" s="80"/>
      <c r="I182" s="79" t="str">
        <f t="shared" si="29"/>
        <v/>
      </c>
    </row>
    <row r="183" spans="2:9" x14ac:dyDescent="0.3">
      <c r="B183" s="12" t="str">
        <f t="shared" si="27"/>
        <v/>
      </c>
      <c r="C183" s="82" t="str">
        <f t="shared" si="28"/>
        <v/>
      </c>
      <c r="D183" s="81" t="str">
        <f t="shared" si="25"/>
        <v/>
      </c>
      <c r="E183" s="80" t="str">
        <f t="shared" si="26"/>
        <v/>
      </c>
      <c r="F183" s="80" t="str">
        <f t="shared" si="30"/>
        <v/>
      </c>
      <c r="G183" s="80" t="str">
        <f t="shared" si="31"/>
        <v/>
      </c>
      <c r="H183" s="80"/>
      <c r="I183" s="79" t="str">
        <f t="shared" si="29"/>
        <v/>
      </c>
    </row>
    <row r="184" spans="2:9" x14ac:dyDescent="0.3">
      <c r="B184" s="12" t="str">
        <f t="shared" si="27"/>
        <v/>
      </c>
      <c r="C184" s="82" t="str">
        <f t="shared" si="28"/>
        <v/>
      </c>
      <c r="D184" s="81" t="str">
        <f t="shared" si="25"/>
        <v/>
      </c>
      <c r="E184" s="80" t="str">
        <f t="shared" si="26"/>
        <v/>
      </c>
      <c r="F184" s="80" t="str">
        <f t="shared" si="30"/>
        <v/>
      </c>
      <c r="G184" s="80" t="str">
        <f t="shared" si="31"/>
        <v/>
      </c>
      <c r="H184" s="80"/>
      <c r="I184" s="79" t="str">
        <f t="shared" si="29"/>
        <v/>
      </c>
    </row>
    <row r="185" spans="2:9" x14ac:dyDescent="0.3">
      <c r="B185" s="12" t="str">
        <f t="shared" si="27"/>
        <v/>
      </c>
      <c r="C185" s="82" t="str">
        <f t="shared" si="28"/>
        <v/>
      </c>
      <c r="D185" s="81" t="str">
        <f t="shared" si="25"/>
        <v/>
      </c>
      <c r="E185" s="80" t="str">
        <f t="shared" si="26"/>
        <v/>
      </c>
      <c r="F185" s="80" t="str">
        <f t="shared" si="30"/>
        <v/>
      </c>
      <c r="G185" s="80" t="str">
        <f t="shared" si="31"/>
        <v/>
      </c>
      <c r="H185" s="80"/>
      <c r="I185" s="79" t="str">
        <f t="shared" si="29"/>
        <v/>
      </c>
    </row>
    <row r="186" spans="2:9" x14ac:dyDescent="0.3">
      <c r="B186" s="12" t="str">
        <f t="shared" si="27"/>
        <v/>
      </c>
      <c r="C186" s="82" t="str">
        <f t="shared" si="28"/>
        <v/>
      </c>
      <c r="D186" s="81" t="str">
        <f t="shared" si="25"/>
        <v/>
      </c>
      <c r="E186" s="80" t="str">
        <f t="shared" si="26"/>
        <v/>
      </c>
      <c r="F186" s="80" t="str">
        <f t="shared" si="30"/>
        <v/>
      </c>
      <c r="G186" s="80" t="str">
        <f t="shared" si="31"/>
        <v/>
      </c>
      <c r="H186" s="80"/>
      <c r="I186" s="79" t="str">
        <f t="shared" si="29"/>
        <v/>
      </c>
    </row>
    <row r="187" spans="2:9" x14ac:dyDescent="0.3">
      <c r="B187" s="12" t="str">
        <f t="shared" si="27"/>
        <v/>
      </c>
      <c r="C187" s="82" t="str">
        <f t="shared" si="28"/>
        <v/>
      </c>
      <c r="D187" s="81" t="str">
        <f t="shared" si="25"/>
        <v/>
      </c>
      <c r="E187" s="80" t="str">
        <f t="shared" si="26"/>
        <v/>
      </c>
      <c r="F187" s="80" t="str">
        <f t="shared" si="30"/>
        <v/>
      </c>
      <c r="G187" s="80" t="str">
        <f t="shared" si="31"/>
        <v/>
      </c>
      <c r="H187" s="80"/>
      <c r="I187" s="79" t="str">
        <f t="shared" si="29"/>
        <v/>
      </c>
    </row>
    <row r="188" spans="2:9" x14ac:dyDescent="0.3">
      <c r="B188" s="12" t="str">
        <f t="shared" si="27"/>
        <v/>
      </c>
      <c r="C188" s="82" t="str">
        <f t="shared" si="28"/>
        <v/>
      </c>
      <c r="D188" s="81" t="str">
        <f t="shared" si="25"/>
        <v/>
      </c>
      <c r="E188" s="80" t="str">
        <f t="shared" si="26"/>
        <v/>
      </c>
      <c r="F188" s="80" t="str">
        <f t="shared" si="30"/>
        <v/>
      </c>
      <c r="G188" s="80" t="str">
        <f t="shared" si="31"/>
        <v/>
      </c>
      <c r="H188" s="80"/>
      <c r="I188" s="79" t="str">
        <f t="shared" si="29"/>
        <v/>
      </c>
    </row>
    <row r="189" spans="2:9" x14ac:dyDescent="0.3">
      <c r="B189" s="12" t="str">
        <f t="shared" si="27"/>
        <v/>
      </c>
      <c r="C189" s="82" t="str">
        <f t="shared" si="28"/>
        <v/>
      </c>
      <c r="D189" s="81" t="str">
        <f t="shared" si="25"/>
        <v/>
      </c>
      <c r="E189" s="80" t="str">
        <f t="shared" si="26"/>
        <v/>
      </c>
      <c r="F189" s="80" t="str">
        <f t="shared" si="30"/>
        <v/>
      </c>
      <c r="G189" s="80" t="str">
        <f t="shared" si="31"/>
        <v/>
      </c>
      <c r="H189" s="80"/>
      <c r="I189" s="79" t="str">
        <f t="shared" si="29"/>
        <v/>
      </c>
    </row>
    <row r="190" spans="2:9" x14ac:dyDescent="0.3">
      <c r="B190" s="12" t="str">
        <f t="shared" si="27"/>
        <v/>
      </c>
      <c r="C190" s="82" t="str">
        <f t="shared" si="28"/>
        <v/>
      </c>
      <c r="D190" s="81" t="str">
        <f t="shared" si="25"/>
        <v/>
      </c>
      <c r="E190" s="80" t="str">
        <f t="shared" si="26"/>
        <v/>
      </c>
      <c r="F190" s="80" t="str">
        <f t="shared" si="30"/>
        <v/>
      </c>
      <c r="G190" s="80" t="str">
        <f t="shared" si="31"/>
        <v/>
      </c>
      <c r="H190" s="80"/>
      <c r="I190" s="79" t="str">
        <f t="shared" si="29"/>
        <v/>
      </c>
    </row>
    <row r="191" spans="2:9" x14ac:dyDescent="0.3">
      <c r="B191" s="12" t="str">
        <f t="shared" si="27"/>
        <v/>
      </c>
      <c r="C191" s="82" t="str">
        <f t="shared" si="28"/>
        <v/>
      </c>
      <c r="D191" s="81" t="str">
        <f t="shared" si="25"/>
        <v/>
      </c>
      <c r="E191" s="80" t="str">
        <f t="shared" si="26"/>
        <v/>
      </c>
      <c r="F191" s="80" t="str">
        <f t="shared" si="30"/>
        <v/>
      </c>
      <c r="G191" s="80" t="str">
        <f t="shared" si="31"/>
        <v/>
      </c>
      <c r="H191" s="80"/>
      <c r="I191" s="79" t="str">
        <f t="shared" si="29"/>
        <v/>
      </c>
    </row>
    <row r="192" spans="2:9" x14ac:dyDescent="0.3">
      <c r="B192" s="12" t="str">
        <f t="shared" si="27"/>
        <v/>
      </c>
      <c r="C192" s="82" t="str">
        <f t="shared" si="28"/>
        <v/>
      </c>
      <c r="D192" s="81" t="str">
        <f t="shared" si="25"/>
        <v/>
      </c>
      <c r="E192" s="80" t="str">
        <f t="shared" si="26"/>
        <v/>
      </c>
      <c r="F192" s="80" t="str">
        <f t="shared" si="30"/>
        <v/>
      </c>
      <c r="G192" s="80" t="str">
        <f t="shared" si="31"/>
        <v/>
      </c>
      <c r="H192" s="80"/>
      <c r="I192" s="79" t="str">
        <f t="shared" si="29"/>
        <v/>
      </c>
    </row>
    <row r="193" spans="2:9" x14ac:dyDescent="0.3">
      <c r="B193" s="12" t="str">
        <f t="shared" si="27"/>
        <v/>
      </c>
      <c r="C193" s="82" t="str">
        <f t="shared" si="28"/>
        <v/>
      </c>
      <c r="D193" s="81" t="str">
        <f t="shared" si="25"/>
        <v/>
      </c>
      <c r="E193" s="80" t="str">
        <f t="shared" si="26"/>
        <v/>
      </c>
      <c r="F193" s="80" t="str">
        <f t="shared" si="30"/>
        <v/>
      </c>
      <c r="G193" s="80" t="str">
        <f t="shared" si="31"/>
        <v/>
      </c>
      <c r="H193" s="80"/>
      <c r="I193" s="79" t="str">
        <f t="shared" si="29"/>
        <v/>
      </c>
    </row>
    <row r="194" spans="2:9" x14ac:dyDescent="0.3">
      <c r="B194" s="12" t="str">
        <f t="shared" si="27"/>
        <v/>
      </c>
      <c r="C194" s="82" t="str">
        <f t="shared" si="28"/>
        <v/>
      </c>
      <c r="D194" s="81" t="str">
        <f t="shared" si="25"/>
        <v/>
      </c>
      <c r="E194" s="80" t="str">
        <f t="shared" si="26"/>
        <v/>
      </c>
      <c r="F194" s="80" t="str">
        <f t="shared" si="30"/>
        <v/>
      </c>
      <c r="G194" s="80" t="str">
        <f t="shared" si="31"/>
        <v/>
      </c>
      <c r="H194" s="80"/>
      <c r="I194" s="79" t="str">
        <f t="shared" si="29"/>
        <v/>
      </c>
    </row>
    <row r="195" spans="2:9" x14ac:dyDescent="0.3">
      <c r="B195" s="12" t="str">
        <f t="shared" si="27"/>
        <v/>
      </c>
      <c r="C195" s="82" t="str">
        <f t="shared" si="28"/>
        <v/>
      </c>
      <c r="D195" s="81" t="str">
        <f t="shared" si="25"/>
        <v/>
      </c>
      <c r="E195" s="80" t="str">
        <f t="shared" si="26"/>
        <v/>
      </c>
      <c r="F195" s="80" t="str">
        <f t="shared" si="30"/>
        <v/>
      </c>
      <c r="G195" s="80" t="str">
        <f t="shared" si="31"/>
        <v/>
      </c>
      <c r="H195" s="80"/>
      <c r="I195" s="79" t="str">
        <f t="shared" si="29"/>
        <v/>
      </c>
    </row>
    <row r="196" spans="2:9" x14ac:dyDescent="0.3">
      <c r="B196" s="12" t="str">
        <f t="shared" si="27"/>
        <v/>
      </c>
      <c r="C196" s="82" t="str">
        <f t="shared" si="28"/>
        <v/>
      </c>
      <c r="D196" s="81" t="str">
        <f t="shared" si="25"/>
        <v/>
      </c>
      <c r="E196" s="80" t="str">
        <f t="shared" si="26"/>
        <v/>
      </c>
      <c r="F196" s="80" t="str">
        <f t="shared" si="30"/>
        <v/>
      </c>
      <c r="G196" s="80" t="str">
        <f t="shared" si="31"/>
        <v/>
      </c>
      <c r="H196" s="80"/>
      <c r="I196" s="79" t="str">
        <f t="shared" si="29"/>
        <v/>
      </c>
    </row>
    <row r="197" spans="2:9" x14ac:dyDescent="0.3">
      <c r="B197" s="12" t="str">
        <f t="shared" si="27"/>
        <v/>
      </c>
      <c r="C197" s="82" t="str">
        <f t="shared" si="28"/>
        <v/>
      </c>
      <c r="D197" s="81" t="str">
        <f t="shared" si="25"/>
        <v/>
      </c>
      <c r="E197" s="80" t="str">
        <f t="shared" si="26"/>
        <v/>
      </c>
      <c r="F197" s="80" t="str">
        <f t="shared" si="30"/>
        <v/>
      </c>
      <c r="G197" s="80" t="str">
        <f t="shared" si="31"/>
        <v/>
      </c>
      <c r="H197" s="80"/>
      <c r="I197" s="79" t="str">
        <f t="shared" si="29"/>
        <v/>
      </c>
    </row>
    <row r="198" spans="2:9" x14ac:dyDescent="0.3">
      <c r="B198" s="12" t="str">
        <f t="shared" si="27"/>
        <v/>
      </c>
      <c r="C198" s="82" t="str">
        <f t="shared" si="28"/>
        <v/>
      </c>
      <c r="D198" s="81" t="str">
        <f t="shared" si="25"/>
        <v/>
      </c>
      <c r="E198" s="80" t="str">
        <f t="shared" si="26"/>
        <v/>
      </c>
      <c r="F198" s="80" t="str">
        <f t="shared" si="30"/>
        <v/>
      </c>
      <c r="G198" s="80" t="str">
        <f t="shared" si="31"/>
        <v/>
      </c>
      <c r="H198" s="80"/>
      <c r="I198" s="79" t="str">
        <f t="shared" si="29"/>
        <v/>
      </c>
    </row>
    <row r="199" spans="2:9" x14ac:dyDescent="0.3">
      <c r="B199" s="12" t="str">
        <f t="shared" si="27"/>
        <v/>
      </c>
      <c r="C199" s="82" t="str">
        <f t="shared" si="28"/>
        <v/>
      </c>
      <c r="D199" s="81" t="str">
        <f t="shared" si="25"/>
        <v/>
      </c>
      <c r="E199" s="80" t="str">
        <f t="shared" si="26"/>
        <v/>
      </c>
      <c r="F199" s="80" t="str">
        <f t="shared" si="30"/>
        <v/>
      </c>
      <c r="G199" s="80" t="str">
        <f t="shared" si="31"/>
        <v/>
      </c>
      <c r="H199" s="80"/>
      <c r="I199" s="79" t="str">
        <f t="shared" si="29"/>
        <v/>
      </c>
    </row>
    <row r="200" spans="2:9" x14ac:dyDescent="0.3">
      <c r="B200" s="12" t="str">
        <f t="shared" si="27"/>
        <v/>
      </c>
      <c r="C200" s="82" t="str">
        <f t="shared" si="28"/>
        <v/>
      </c>
      <c r="D200" s="81" t="str">
        <f t="shared" si="25"/>
        <v/>
      </c>
      <c r="E200" s="80" t="str">
        <f t="shared" si="26"/>
        <v/>
      </c>
      <c r="F200" s="80" t="str">
        <f t="shared" si="30"/>
        <v/>
      </c>
      <c r="G200" s="80" t="str">
        <f t="shared" si="31"/>
        <v/>
      </c>
      <c r="H200" s="80"/>
      <c r="I200" s="79" t="str">
        <f t="shared" si="29"/>
        <v/>
      </c>
    </row>
    <row r="201" spans="2:9" x14ac:dyDescent="0.3">
      <c r="B201" s="12" t="str">
        <f t="shared" si="27"/>
        <v/>
      </c>
      <c r="C201" s="82" t="str">
        <f t="shared" si="28"/>
        <v/>
      </c>
      <c r="D201" s="81" t="str">
        <f t="shared" si="25"/>
        <v/>
      </c>
      <c r="E201" s="80" t="str">
        <f t="shared" si="26"/>
        <v/>
      </c>
      <c r="F201" s="80" t="str">
        <f t="shared" si="30"/>
        <v/>
      </c>
      <c r="G201" s="80" t="str">
        <f t="shared" si="31"/>
        <v/>
      </c>
      <c r="H201" s="80"/>
      <c r="I201" s="79" t="str">
        <f t="shared" si="29"/>
        <v/>
      </c>
    </row>
    <row r="202" spans="2:9" x14ac:dyDescent="0.3">
      <c r="B202" s="12" t="str">
        <f t="shared" si="27"/>
        <v/>
      </c>
      <c r="C202" s="82" t="str">
        <f t="shared" si="28"/>
        <v/>
      </c>
      <c r="D202" s="81" t="str">
        <f t="shared" si="25"/>
        <v/>
      </c>
      <c r="E202" s="80" t="str">
        <f t="shared" si="26"/>
        <v/>
      </c>
      <c r="F202" s="80" t="str">
        <f t="shared" si="30"/>
        <v/>
      </c>
      <c r="G202" s="80" t="str">
        <f t="shared" si="31"/>
        <v/>
      </c>
      <c r="H202" s="80"/>
      <c r="I202" s="79" t="str">
        <f t="shared" si="29"/>
        <v/>
      </c>
    </row>
    <row r="203" spans="2:9" x14ac:dyDescent="0.3">
      <c r="B203" s="12" t="str">
        <f t="shared" si="27"/>
        <v/>
      </c>
      <c r="C203" s="82" t="str">
        <f t="shared" si="28"/>
        <v/>
      </c>
      <c r="D203" s="81" t="str">
        <f t="shared" si="25"/>
        <v/>
      </c>
      <c r="E203" s="80" t="str">
        <f t="shared" si="26"/>
        <v/>
      </c>
      <c r="F203" s="80" t="str">
        <f t="shared" si="30"/>
        <v/>
      </c>
      <c r="G203" s="80" t="str">
        <f t="shared" si="31"/>
        <v/>
      </c>
      <c r="H203" s="80"/>
      <c r="I203" s="79" t="str">
        <f t="shared" si="29"/>
        <v/>
      </c>
    </row>
    <row r="204" spans="2:9" x14ac:dyDescent="0.3">
      <c r="B204" s="12" t="str">
        <f t="shared" si="27"/>
        <v/>
      </c>
      <c r="C204" s="82" t="str">
        <f t="shared" si="28"/>
        <v/>
      </c>
      <c r="D204" s="81" t="str">
        <f t="shared" si="25"/>
        <v/>
      </c>
      <c r="E204" s="80" t="str">
        <f t="shared" si="26"/>
        <v/>
      </c>
      <c r="F204" s="80" t="str">
        <f t="shared" si="30"/>
        <v/>
      </c>
      <c r="G204" s="80" t="str">
        <f t="shared" si="31"/>
        <v/>
      </c>
      <c r="H204" s="80"/>
      <c r="I204" s="79" t="str">
        <f t="shared" si="29"/>
        <v/>
      </c>
    </row>
    <row r="205" spans="2:9" x14ac:dyDescent="0.3">
      <c r="B205" s="12" t="str">
        <f t="shared" si="27"/>
        <v/>
      </c>
      <c r="C205" s="82" t="str">
        <f t="shared" si="28"/>
        <v/>
      </c>
      <c r="D205" s="81" t="str">
        <f t="shared" si="25"/>
        <v/>
      </c>
      <c r="E205" s="80" t="str">
        <f t="shared" si="26"/>
        <v/>
      </c>
      <c r="F205" s="80" t="str">
        <f t="shared" si="30"/>
        <v/>
      </c>
      <c r="G205" s="80" t="str">
        <f t="shared" si="31"/>
        <v/>
      </c>
      <c r="H205" s="80"/>
      <c r="I205" s="79" t="str">
        <f t="shared" si="29"/>
        <v/>
      </c>
    </row>
    <row r="206" spans="2:9" x14ac:dyDescent="0.3">
      <c r="B206" s="12" t="str">
        <f t="shared" si="27"/>
        <v/>
      </c>
      <c r="C206" s="82" t="str">
        <f t="shared" si="28"/>
        <v/>
      </c>
      <c r="D206" s="81" t="str">
        <f t="shared" si="25"/>
        <v/>
      </c>
      <c r="E206" s="80" t="str">
        <f t="shared" si="26"/>
        <v/>
      </c>
      <c r="F206" s="80" t="str">
        <f t="shared" si="30"/>
        <v/>
      </c>
      <c r="G206" s="80" t="str">
        <f t="shared" si="31"/>
        <v/>
      </c>
      <c r="H206" s="80"/>
      <c r="I206" s="79" t="str">
        <f t="shared" si="29"/>
        <v/>
      </c>
    </row>
    <row r="207" spans="2:9" x14ac:dyDescent="0.3">
      <c r="B207" s="12" t="str">
        <f t="shared" si="27"/>
        <v/>
      </c>
      <c r="C207" s="82" t="str">
        <f t="shared" si="28"/>
        <v/>
      </c>
      <c r="D207" s="81" t="str">
        <f t="shared" si="25"/>
        <v/>
      </c>
      <c r="E207" s="80" t="str">
        <f t="shared" si="26"/>
        <v/>
      </c>
      <c r="F207" s="80" t="str">
        <f t="shared" si="30"/>
        <v/>
      </c>
      <c r="G207" s="80" t="str">
        <f t="shared" si="31"/>
        <v/>
      </c>
      <c r="H207" s="80"/>
      <c r="I207" s="79" t="str">
        <f t="shared" si="29"/>
        <v/>
      </c>
    </row>
    <row r="208" spans="2:9" x14ac:dyDescent="0.3">
      <c r="B208" s="12" t="str">
        <f t="shared" si="27"/>
        <v/>
      </c>
      <c r="C208" s="82" t="str">
        <f t="shared" si="28"/>
        <v/>
      </c>
      <c r="D208" s="81" t="str">
        <f t="shared" si="25"/>
        <v/>
      </c>
      <c r="E208" s="80" t="str">
        <f t="shared" si="26"/>
        <v/>
      </c>
      <c r="F208" s="80" t="str">
        <f t="shared" si="30"/>
        <v/>
      </c>
      <c r="G208" s="80" t="str">
        <f t="shared" si="31"/>
        <v/>
      </c>
      <c r="H208" s="80"/>
      <c r="I208" s="79" t="str">
        <f t="shared" si="29"/>
        <v/>
      </c>
    </row>
    <row r="209" spans="2:9" x14ac:dyDescent="0.3">
      <c r="B209" s="12" t="str">
        <f t="shared" si="27"/>
        <v/>
      </c>
      <c r="C209" s="82" t="str">
        <f t="shared" si="28"/>
        <v/>
      </c>
      <c r="D209" s="81" t="str">
        <f t="shared" si="25"/>
        <v/>
      </c>
      <c r="E209" s="80" t="str">
        <f t="shared" si="26"/>
        <v/>
      </c>
      <c r="F209" s="80" t="str">
        <f t="shared" si="30"/>
        <v/>
      </c>
      <c r="G209" s="80" t="str">
        <f t="shared" si="31"/>
        <v/>
      </c>
      <c r="H209" s="80"/>
      <c r="I209" s="79" t="str">
        <f t="shared" si="29"/>
        <v/>
      </c>
    </row>
    <row r="210" spans="2:9" x14ac:dyDescent="0.3">
      <c r="B210" s="12" t="str">
        <f t="shared" si="27"/>
        <v/>
      </c>
      <c r="C210" s="82" t="str">
        <f t="shared" si="28"/>
        <v/>
      </c>
      <c r="D210" s="81" t="str">
        <f t="shared" si="25"/>
        <v/>
      </c>
      <c r="E210" s="80" t="str">
        <f t="shared" si="26"/>
        <v/>
      </c>
      <c r="F210" s="80" t="str">
        <f t="shared" si="30"/>
        <v/>
      </c>
      <c r="G210" s="80" t="str">
        <f t="shared" si="31"/>
        <v/>
      </c>
      <c r="H210" s="80"/>
      <c r="I210" s="79" t="str">
        <f t="shared" si="29"/>
        <v/>
      </c>
    </row>
    <row r="211" spans="2:9" x14ac:dyDescent="0.3">
      <c r="B211" s="12" t="str">
        <f t="shared" si="27"/>
        <v/>
      </c>
      <c r="C211" s="82" t="str">
        <f t="shared" si="28"/>
        <v/>
      </c>
      <c r="D211" s="81" t="str">
        <f t="shared" si="25"/>
        <v/>
      </c>
      <c r="E211" s="80" t="str">
        <f t="shared" si="26"/>
        <v/>
      </c>
      <c r="F211" s="80" t="str">
        <f t="shared" si="30"/>
        <v/>
      </c>
      <c r="G211" s="80" t="str">
        <f t="shared" si="31"/>
        <v/>
      </c>
      <c r="H211" s="80"/>
      <c r="I211" s="79" t="str">
        <f t="shared" si="29"/>
        <v/>
      </c>
    </row>
    <row r="212" spans="2:9" x14ac:dyDescent="0.3">
      <c r="B212" s="12" t="str">
        <f t="shared" si="27"/>
        <v/>
      </c>
      <c r="C212" s="82" t="str">
        <f t="shared" si="28"/>
        <v/>
      </c>
      <c r="D212" s="81" t="str">
        <f t="shared" si="25"/>
        <v/>
      </c>
      <c r="E212" s="80" t="str">
        <f t="shared" si="26"/>
        <v/>
      </c>
      <c r="F212" s="80" t="str">
        <f t="shared" si="30"/>
        <v/>
      </c>
      <c r="G212" s="80" t="str">
        <f t="shared" si="31"/>
        <v/>
      </c>
      <c r="H212" s="80"/>
      <c r="I212" s="79" t="str">
        <f t="shared" si="29"/>
        <v/>
      </c>
    </row>
    <row r="213" spans="2:9" x14ac:dyDescent="0.3">
      <c r="B213" s="12" t="str">
        <f t="shared" si="27"/>
        <v/>
      </c>
      <c r="C213" s="82" t="str">
        <f t="shared" si="28"/>
        <v/>
      </c>
      <c r="D213" s="81" t="str">
        <f t="shared" ref="D213:D276" si="32">IF(ISNUMBER(C213)=TRUE,C213/$C$18,"")</f>
        <v/>
      </c>
      <c r="E213" s="80" t="str">
        <f t="shared" ref="E213:E276" si="33">IF(ISNUMBER(D213)=TRUE,$D213*$C$10,"")</f>
        <v/>
      </c>
      <c r="F213" s="80" t="str">
        <f t="shared" si="30"/>
        <v/>
      </c>
      <c r="G213" s="80" t="str">
        <f t="shared" si="31"/>
        <v/>
      </c>
      <c r="H213" s="80"/>
      <c r="I213" s="79" t="str">
        <f t="shared" si="29"/>
        <v/>
      </c>
    </row>
    <row r="214" spans="2:9" x14ac:dyDescent="0.3">
      <c r="B214" s="12" t="str">
        <f t="shared" ref="B214:B277" si="34">IF(B213&lt;$C$12,B213+1,"")</f>
        <v/>
      </c>
      <c r="C214" s="82" t="str">
        <f t="shared" si="28"/>
        <v/>
      </c>
      <c r="D214" s="81" t="str">
        <f t="shared" si="32"/>
        <v/>
      </c>
      <c r="E214" s="80" t="str">
        <f t="shared" si="33"/>
        <v/>
      </c>
      <c r="F214" s="80" t="str">
        <f t="shared" si="30"/>
        <v/>
      </c>
      <c r="G214" s="80" t="str">
        <f t="shared" si="31"/>
        <v/>
      </c>
      <c r="H214" s="80"/>
      <c r="I214" s="79" t="str">
        <f t="shared" si="29"/>
        <v/>
      </c>
    </row>
    <row r="215" spans="2:9" x14ac:dyDescent="0.3">
      <c r="B215" s="12" t="str">
        <f t="shared" si="34"/>
        <v/>
      </c>
      <c r="C215" s="82" t="str">
        <f t="shared" si="28"/>
        <v/>
      </c>
      <c r="D215" s="81" t="str">
        <f t="shared" si="32"/>
        <v/>
      </c>
      <c r="E215" s="80" t="str">
        <f t="shared" si="33"/>
        <v/>
      </c>
      <c r="F215" s="80" t="str">
        <f t="shared" si="30"/>
        <v/>
      </c>
      <c r="G215" s="80" t="str">
        <f t="shared" si="31"/>
        <v/>
      </c>
      <c r="H215" s="80"/>
      <c r="I215" s="79" t="str">
        <f t="shared" si="29"/>
        <v/>
      </c>
    </row>
    <row r="216" spans="2:9" x14ac:dyDescent="0.3">
      <c r="B216" s="12" t="str">
        <f t="shared" si="34"/>
        <v/>
      </c>
      <c r="C216" s="82" t="str">
        <f t="shared" si="28"/>
        <v/>
      </c>
      <c r="D216" s="81" t="str">
        <f t="shared" si="32"/>
        <v/>
      </c>
      <c r="E216" s="80" t="str">
        <f t="shared" si="33"/>
        <v/>
      </c>
      <c r="F216" s="80" t="str">
        <f t="shared" si="30"/>
        <v/>
      </c>
      <c r="G216" s="80" t="str">
        <f t="shared" si="31"/>
        <v/>
      </c>
      <c r="H216" s="80"/>
      <c r="I216" s="79" t="str">
        <f t="shared" si="29"/>
        <v/>
      </c>
    </row>
    <row r="217" spans="2:9" x14ac:dyDescent="0.3">
      <c r="B217" s="12" t="str">
        <f t="shared" si="34"/>
        <v/>
      </c>
      <c r="C217" s="82" t="str">
        <f t="shared" si="28"/>
        <v/>
      </c>
      <c r="D217" s="81" t="str">
        <f t="shared" si="32"/>
        <v/>
      </c>
      <c r="E217" s="80" t="str">
        <f t="shared" si="33"/>
        <v/>
      </c>
      <c r="F217" s="80" t="str">
        <f t="shared" si="30"/>
        <v/>
      </c>
      <c r="G217" s="80" t="str">
        <f t="shared" si="31"/>
        <v/>
      </c>
      <c r="H217" s="80"/>
      <c r="I217" s="79" t="str">
        <f t="shared" si="29"/>
        <v/>
      </c>
    </row>
    <row r="218" spans="2:9" x14ac:dyDescent="0.3">
      <c r="B218" s="12" t="str">
        <f t="shared" si="34"/>
        <v/>
      </c>
      <c r="C218" s="82" t="str">
        <f t="shared" si="28"/>
        <v/>
      </c>
      <c r="D218" s="81" t="str">
        <f t="shared" si="32"/>
        <v/>
      </c>
      <c r="E218" s="80" t="str">
        <f t="shared" si="33"/>
        <v/>
      </c>
      <c r="F218" s="80" t="str">
        <f t="shared" si="30"/>
        <v/>
      </c>
      <c r="G218" s="80" t="str">
        <f t="shared" si="31"/>
        <v/>
      </c>
      <c r="H218" s="80"/>
      <c r="I218" s="79" t="str">
        <f t="shared" si="29"/>
        <v/>
      </c>
    </row>
    <row r="219" spans="2:9" x14ac:dyDescent="0.3">
      <c r="B219" s="12" t="str">
        <f t="shared" si="34"/>
        <v/>
      </c>
      <c r="C219" s="82" t="str">
        <f t="shared" si="28"/>
        <v/>
      </c>
      <c r="D219" s="81" t="str">
        <f t="shared" si="32"/>
        <v/>
      </c>
      <c r="E219" s="80" t="str">
        <f t="shared" si="33"/>
        <v/>
      </c>
      <c r="F219" s="80" t="str">
        <f t="shared" si="30"/>
        <v/>
      </c>
      <c r="G219" s="80" t="str">
        <f t="shared" si="31"/>
        <v/>
      </c>
      <c r="H219" s="80"/>
      <c r="I219" s="79" t="str">
        <f t="shared" si="29"/>
        <v/>
      </c>
    </row>
    <row r="220" spans="2:9" x14ac:dyDescent="0.3">
      <c r="B220" s="12" t="str">
        <f t="shared" si="34"/>
        <v/>
      </c>
      <c r="C220" s="82" t="str">
        <f t="shared" si="28"/>
        <v/>
      </c>
      <c r="D220" s="81" t="str">
        <f t="shared" si="32"/>
        <v/>
      </c>
      <c r="E220" s="80" t="str">
        <f t="shared" si="33"/>
        <v/>
      </c>
      <c r="F220" s="80" t="str">
        <f t="shared" si="30"/>
        <v/>
      </c>
      <c r="G220" s="80" t="str">
        <f t="shared" si="31"/>
        <v/>
      </c>
      <c r="H220" s="80"/>
      <c r="I220" s="79" t="str">
        <f t="shared" si="29"/>
        <v/>
      </c>
    </row>
    <row r="221" spans="2:9" x14ac:dyDescent="0.3">
      <c r="B221" s="12" t="str">
        <f t="shared" si="34"/>
        <v/>
      </c>
      <c r="C221" s="82" t="str">
        <f t="shared" si="28"/>
        <v/>
      </c>
      <c r="D221" s="81" t="str">
        <f t="shared" si="32"/>
        <v/>
      </c>
      <c r="E221" s="80" t="str">
        <f t="shared" si="33"/>
        <v/>
      </c>
      <c r="F221" s="80" t="str">
        <f t="shared" si="30"/>
        <v/>
      </c>
      <c r="G221" s="80" t="str">
        <f t="shared" si="31"/>
        <v/>
      </c>
      <c r="H221" s="80"/>
      <c r="I221" s="79" t="str">
        <f t="shared" si="29"/>
        <v/>
      </c>
    </row>
    <row r="222" spans="2:9" x14ac:dyDescent="0.3">
      <c r="B222" s="12" t="str">
        <f t="shared" si="34"/>
        <v/>
      </c>
      <c r="C222" s="82" t="str">
        <f t="shared" si="28"/>
        <v/>
      </c>
      <c r="D222" s="81" t="str">
        <f t="shared" si="32"/>
        <v/>
      </c>
      <c r="E222" s="80" t="str">
        <f t="shared" si="33"/>
        <v/>
      </c>
      <c r="F222" s="80" t="str">
        <f t="shared" si="30"/>
        <v/>
      </c>
      <c r="G222" s="80" t="str">
        <f t="shared" si="31"/>
        <v/>
      </c>
      <c r="H222" s="80"/>
      <c r="I222" s="79" t="str">
        <f t="shared" si="29"/>
        <v/>
      </c>
    </row>
    <row r="223" spans="2:9" x14ac:dyDescent="0.3">
      <c r="B223" s="12" t="str">
        <f t="shared" si="34"/>
        <v/>
      </c>
      <c r="C223" s="82" t="str">
        <f t="shared" ref="C223:C286" si="35">IF(ISNUMBER(B223)=TRUE,ROUNDDOWN(1/(B223*$D$17+$D$18),5),"")</f>
        <v/>
      </c>
      <c r="D223" s="81" t="str">
        <f t="shared" si="32"/>
        <v/>
      </c>
      <c r="E223" s="80" t="str">
        <f t="shared" si="33"/>
        <v/>
      </c>
      <c r="F223" s="80" t="str">
        <f t="shared" si="30"/>
        <v/>
      </c>
      <c r="G223" s="80" t="str">
        <f t="shared" si="31"/>
        <v/>
      </c>
      <c r="H223" s="80"/>
      <c r="I223" s="79" t="str">
        <f t="shared" si="29"/>
        <v/>
      </c>
    </row>
    <row r="224" spans="2:9" x14ac:dyDescent="0.3">
      <c r="B224" s="12" t="str">
        <f t="shared" si="34"/>
        <v/>
      </c>
      <c r="C224" s="82" t="str">
        <f t="shared" si="35"/>
        <v/>
      </c>
      <c r="D224" s="81" t="str">
        <f t="shared" si="32"/>
        <v/>
      </c>
      <c r="E224" s="80" t="str">
        <f t="shared" si="33"/>
        <v/>
      </c>
      <c r="F224" s="80" t="str">
        <f t="shared" si="30"/>
        <v/>
      </c>
      <c r="G224" s="80" t="str">
        <f t="shared" si="31"/>
        <v/>
      </c>
      <c r="H224" s="80"/>
      <c r="I224" s="79" t="str">
        <f t="shared" si="29"/>
        <v/>
      </c>
    </row>
    <row r="225" spans="2:9" x14ac:dyDescent="0.3">
      <c r="B225" s="12" t="str">
        <f t="shared" si="34"/>
        <v/>
      </c>
      <c r="C225" s="82" t="str">
        <f t="shared" si="35"/>
        <v/>
      </c>
      <c r="D225" s="81" t="str">
        <f t="shared" si="32"/>
        <v/>
      </c>
      <c r="E225" s="80" t="str">
        <f t="shared" si="33"/>
        <v/>
      </c>
      <c r="F225" s="80" t="str">
        <f t="shared" si="30"/>
        <v/>
      </c>
      <c r="G225" s="80" t="str">
        <f t="shared" si="31"/>
        <v/>
      </c>
      <c r="H225" s="80"/>
      <c r="I225" s="79" t="str">
        <f t="shared" si="29"/>
        <v/>
      </c>
    </row>
    <row r="226" spans="2:9" x14ac:dyDescent="0.3">
      <c r="B226" s="12" t="str">
        <f t="shared" si="34"/>
        <v/>
      </c>
      <c r="C226" s="82" t="str">
        <f t="shared" si="35"/>
        <v/>
      </c>
      <c r="D226" s="81" t="str">
        <f t="shared" si="32"/>
        <v/>
      </c>
      <c r="E226" s="80" t="str">
        <f t="shared" si="33"/>
        <v/>
      </c>
      <c r="F226" s="80" t="str">
        <f t="shared" si="30"/>
        <v/>
      </c>
      <c r="G226" s="80" t="str">
        <f t="shared" si="31"/>
        <v/>
      </c>
      <c r="H226" s="80"/>
      <c r="I226" s="79" t="str">
        <f t="shared" si="29"/>
        <v/>
      </c>
    </row>
    <row r="227" spans="2:9" x14ac:dyDescent="0.3">
      <c r="B227" s="12" t="str">
        <f t="shared" si="34"/>
        <v/>
      </c>
      <c r="C227" s="82" t="str">
        <f t="shared" si="35"/>
        <v/>
      </c>
      <c r="D227" s="81" t="str">
        <f t="shared" si="32"/>
        <v/>
      </c>
      <c r="E227" s="80" t="str">
        <f t="shared" si="33"/>
        <v/>
      </c>
      <c r="F227" s="80" t="str">
        <f t="shared" si="30"/>
        <v/>
      </c>
      <c r="G227" s="80" t="str">
        <f t="shared" si="31"/>
        <v/>
      </c>
      <c r="H227" s="80"/>
      <c r="I227" s="79" t="str">
        <f t="shared" si="29"/>
        <v/>
      </c>
    </row>
    <row r="228" spans="2:9" x14ac:dyDescent="0.3">
      <c r="B228" s="12" t="str">
        <f t="shared" si="34"/>
        <v/>
      </c>
      <c r="C228" s="82" t="str">
        <f t="shared" si="35"/>
        <v/>
      </c>
      <c r="D228" s="81" t="str">
        <f t="shared" si="32"/>
        <v/>
      </c>
      <c r="E228" s="80" t="str">
        <f t="shared" si="33"/>
        <v/>
      </c>
      <c r="F228" s="80" t="str">
        <f t="shared" si="30"/>
        <v/>
      </c>
      <c r="G228" s="80" t="str">
        <f t="shared" si="31"/>
        <v/>
      </c>
      <c r="H228" s="80"/>
      <c r="I228" s="79" t="str">
        <f t="shared" si="29"/>
        <v/>
      </c>
    </row>
    <row r="229" spans="2:9" x14ac:dyDescent="0.3">
      <c r="B229" s="12" t="str">
        <f t="shared" si="34"/>
        <v/>
      </c>
      <c r="C229" s="82" t="str">
        <f t="shared" si="35"/>
        <v/>
      </c>
      <c r="D229" s="81" t="str">
        <f t="shared" si="32"/>
        <v/>
      </c>
      <c r="E229" s="80" t="str">
        <f t="shared" si="33"/>
        <v/>
      </c>
      <c r="F229" s="80" t="str">
        <f t="shared" si="30"/>
        <v/>
      </c>
      <c r="G229" s="80" t="str">
        <f t="shared" si="31"/>
        <v/>
      </c>
      <c r="H229" s="80"/>
      <c r="I229" s="79" t="str">
        <f t="shared" si="29"/>
        <v/>
      </c>
    </row>
    <row r="230" spans="2:9" x14ac:dyDescent="0.3">
      <c r="B230" s="12" t="str">
        <f t="shared" si="34"/>
        <v/>
      </c>
      <c r="C230" s="82" t="str">
        <f t="shared" si="35"/>
        <v/>
      </c>
      <c r="D230" s="81" t="str">
        <f t="shared" si="32"/>
        <v/>
      </c>
      <c r="E230" s="80" t="str">
        <f t="shared" si="33"/>
        <v/>
      </c>
      <c r="F230" s="80" t="str">
        <f t="shared" si="30"/>
        <v/>
      </c>
      <c r="G230" s="80" t="str">
        <f t="shared" si="31"/>
        <v/>
      </c>
      <c r="H230" s="80"/>
      <c r="I230" s="79" t="str">
        <f t="shared" si="29"/>
        <v/>
      </c>
    </row>
    <row r="231" spans="2:9" x14ac:dyDescent="0.3">
      <c r="B231" s="12" t="str">
        <f t="shared" si="34"/>
        <v/>
      </c>
      <c r="C231" s="82" t="str">
        <f t="shared" si="35"/>
        <v/>
      </c>
      <c r="D231" s="81" t="str">
        <f t="shared" si="32"/>
        <v/>
      </c>
      <c r="E231" s="80" t="str">
        <f t="shared" si="33"/>
        <v/>
      </c>
      <c r="F231" s="80" t="str">
        <f t="shared" si="30"/>
        <v/>
      </c>
      <c r="G231" s="80" t="str">
        <f t="shared" si="31"/>
        <v/>
      </c>
      <c r="H231" s="80"/>
      <c r="I231" s="79" t="str">
        <f t="shared" si="29"/>
        <v/>
      </c>
    </row>
    <row r="232" spans="2:9" x14ac:dyDescent="0.3">
      <c r="B232" s="12" t="str">
        <f t="shared" si="34"/>
        <v/>
      </c>
      <c r="C232" s="82" t="str">
        <f t="shared" si="35"/>
        <v/>
      </c>
      <c r="D232" s="81" t="str">
        <f t="shared" si="32"/>
        <v/>
      </c>
      <c r="E232" s="80" t="str">
        <f t="shared" si="33"/>
        <v/>
      </c>
      <c r="F232" s="80" t="str">
        <f t="shared" si="30"/>
        <v/>
      </c>
      <c r="G232" s="80" t="str">
        <f t="shared" si="31"/>
        <v/>
      </c>
      <c r="H232" s="80"/>
      <c r="I232" s="79" t="str">
        <f t="shared" si="29"/>
        <v/>
      </c>
    </row>
    <row r="233" spans="2:9" x14ac:dyDescent="0.3">
      <c r="B233" s="12" t="str">
        <f t="shared" si="34"/>
        <v/>
      </c>
      <c r="C233" s="82" t="str">
        <f t="shared" si="35"/>
        <v/>
      </c>
      <c r="D233" s="81" t="str">
        <f t="shared" si="32"/>
        <v/>
      </c>
      <c r="E233" s="80" t="str">
        <f t="shared" si="33"/>
        <v/>
      </c>
      <c r="F233" s="80" t="str">
        <f t="shared" si="30"/>
        <v/>
      </c>
      <c r="G233" s="80" t="str">
        <f t="shared" si="31"/>
        <v/>
      </c>
      <c r="H233" s="80"/>
      <c r="I233" s="79" t="str">
        <f t="shared" si="29"/>
        <v/>
      </c>
    </row>
    <row r="234" spans="2:9" x14ac:dyDescent="0.3">
      <c r="B234" s="12" t="str">
        <f t="shared" si="34"/>
        <v/>
      </c>
      <c r="C234" s="82" t="str">
        <f t="shared" si="35"/>
        <v/>
      </c>
      <c r="D234" s="81" t="str">
        <f t="shared" si="32"/>
        <v/>
      </c>
      <c r="E234" s="80" t="str">
        <f t="shared" si="33"/>
        <v/>
      </c>
      <c r="F234" s="80" t="str">
        <f t="shared" si="30"/>
        <v/>
      </c>
      <c r="G234" s="80" t="str">
        <f t="shared" si="31"/>
        <v/>
      </c>
      <c r="H234" s="80"/>
      <c r="I234" s="79" t="str">
        <f t="shared" si="29"/>
        <v/>
      </c>
    </row>
    <row r="235" spans="2:9" x14ac:dyDescent="0.3">
      <c r="B235" s="12" t="str">
        <f t="shared" si="34"/>
        <v/>
      </c>
      <c r="C235" s="82" t="str">
        <f t="shared" si="35"/>
        <v/>
      </c>
      <c r="D235" s="81" t="str">
        <f t="shared" si="32"/>
        <v/>
      </c>
      <c r="E235" s="80" t="str">
        <f t="shared" si="33"/>
        <v/>
      </c>
      <c r="F235" s="80" t="str">
        <f t="shared" si="30"/>
        <v/>
      </c>
      <c r="G235" s="80" t="str">
        <f t="shared" si="31"/>
        <v/>
      </c>
      <c r="H235" s="80"/>
      <c r="I235" s="79" t="str">
        <f t="shared" ref="I235:I298" si="36">IF(ISNUMBER(G235)=TRUE,IFERROR(G235/G236,""),"")</f>
        <v/>
      </c>
    </row>
    <row r="236" spans="2:9" x14ac:dyDescent="0.3">
      <c r="B236" s="12" t="str">
        <f t="shared" si="34"/>
        <v/>
      </c>
      <c r="C236" s="82" t="str">
        <f t="shared" si="35"/>
        <v/>
      </c>
      <c r="D236" s="81" t="str">
        <f t="shared" si="32"/>
        <v/>
      </c>
      <c r="E236" s="80" t="str">
        <f t="shared" si="33"/>
        <v/>
      </c>
      <c r="F236" s="80" t="str">
        <f t="shared" si="30"/>
        <v/>
      </c>
      <c r="G236" s="80" t="str">
        <f t="shared" si="31"/>
        <v/>
      </c>
      <c r="H236" s="80"/>
      <c r="I236" s="79" t="str">
        <f t="shared" si="36"/>
        <v/>
      </c>
    </row>
    <row r="237" spans="2:9" x14ac:dyDescent="0.3">
      <c r="B237" s="12" t="str">
        <f t="shared" si="34"/>
        <v/>
      </c>
      <c r="C237" s="82" t="str">
        <f t="shared" si="35"/>
        <v/>
      </c>
      <c r="D237" s="81" t="str">
        <f t="shared" si="32"/>
        <v/>
      </c>
      <c r="E237" s="80" t="str">
        <f t="shared" si="33"/>
        <v/>
      </c>
      <c r="F237" s="80" t="str">
        <f t="shared" si="30"/>
        <v/>
      </c>
      <c r="G237" s="80" t="str">
        <f t="shared" si="31"/>
        <v/>
      </c>
      <c r="H237" s="80"/>
      <c r="I237" s="79" t="str">
        <f t="shared" si="36"/>
        <v/>
      </c>
    </row>
    <row r="238" spans="2:9" x14ac:dyDescent="0.3">
      <c r="B238" s="12" t="str">
        <f t="shared" si="34"/>
        <v/>
      </c>
      <c r="C238" s="82" t="str">
        <f t="shared" si="35"/>
        <v/>
      </c>
      <c r="D238" s="81" t="str">
        <f t="shared" si="32"/>
        <v/>
      </c>
      <c r="E238" s="80" t="str">
        <f t="shared" si="33"/>
        <v/>
      </c>
      <c r="F238" s="80" t="str">
        <f t="shared" si="30"/>
        <v/>
      </c>
      <c r="G238" s="80" t="str">
        <f t="shared" si="31"/>
        <v/>
      </c>
      <c r="H238" s="80"/>
      <c r="I238" s="79" t="str">
        <f t="shared" si="36"/>
        <v/>
      </c>
    </row>
    <row r="239" spans="2:9" x14ac:dyDescent="0.3">
      <c r="B239" s="12" t="str">
        <f t="shared" si="34"/>
        <v/>
      </c>
      <c r="C239" s="82" t="str">
        <f t="shared" si="35"/>
        <v/>
      </c>
      <c r="D239" s="81" t="str">
        <f t="shared" si="32"/>
        <v/>
      </c>
      <c r="E239" s="80" t="str">
        <f t="shared" si="33"/>
        <v/>
      </c>
      <c r="F239" s="80" t="str">
        <f t="shared" si="30"/>
        <v/>
      </c>
      <c r="G239" s="80" t="str">
        <f t="shared" si="31"/>
        <v/>
      </c>
      <c r="H239" s="80"/>
      <c r="I239" s="79" t="str">
        <f t="shared" si="36"/>
        <v/>
      </c>
    </row>
    <row r="240" spans="2:9" x14ac:dyDescent="0.3">
      <c r="B240" s="12" t="str">
        <f t="shared" si="34"/>
        <v/>
      </c>
      <c r="C240" s="82" t="str">
        <f t="shared" si="35"/>
        <v/>
      </c>
      <c r="D240" s="81" t="str">
        <f t="shared" si="32"/>
        <v/>
      </c>
      <c r="E240" s="80" t="str">
        <f t="shared" si="33"/>
        <v/>
      </c>
      <c r="F240" s="80" t="str">
        <f t="shared" si="30"/>
        <v/>
      </c>
      <c r="G240" s="80" t="str">
        <f t="shared" si="31"/>
        <v/>
      </c>
      <c r="H240" s="80"/>
      <c r="I240" s="79" t="str">
        <f t="shared" si="36"/>
        <v/>
      </c>
    </row>
    <row r="241" spans="2:9" x14ac:dyDescent="0.3">
      <c r="B241" s="12" t="str">
        <f t="shared" si="34"/>
        <v/>
      </c>
      <c r="C241" s="82" t="str">
        <f t="shared" si="35"/>
        <v/>
      </c>
      <c r="D241" s="81" t="str">
        <f t="shared" si="32"/>
        <v/>
      </c>
      <c r="E241" s="80" t="str">
        <f t="shared" si="33"/>
        <v/>
      </c>
      <c r="F241" s="80" t="str">
        <f t="shared" si="30"/>
        <v/>
      </c>
      <c r="G241" s="80" t="str">
        <f t="shared" si="31"/>
        <v/>
      </c>
      <c r="H241" s="80"/>
      <c r="I241" s="79" t="str">
        <f t="shared" si="36"/>
        <v/>
      </c>
    </row>
    <row r="242" spans="2:9" x14ac:dyDescent="0.3">
      <c r="B242" s="12" t="str">
        <f t="shared" si="34"/>
        <v/>
      </c>
      <c r="C242" s="82" t="str">
        <f t="shared" si="35"/>
        <v/>
      </c>
      <c r="D242" s="81" t="str">
        <f t="shared" si="32"/>
        <v/>
      </c>
      <c r="E242" s="80" t="str">
        <f t="shared" si="33"/>
        <v/>
      </c>
      <c r="F242" s="80" t="str">
        <f t="shared" si="30"/>
        <v/>
      </c>
      <c r="G242" s="80" t="str">
        <f t="shared" si="31"/>
        <v/>
      </c>
      <c r="H242" s="80"/>
      <c r="I242" s="79" t="str">
        <f t="shared" si="36"/>
        <v/>
      </c>
    </row>
    <row r="243" spans="2:9" x14ac:dyDescent="0.3">
      <c r="B243" s="12" t="str">
        <f t="shared" si="34"/>
        <v/>
      </c>
      <c r="C243" s="82" t="str">
        <f t="shared" si="35"/>
        <v/>
      </c>
      <c r="D243" s="81" t="str">
        <f t="shared" si="32"/>
        <v/>
      </c>
      <c r="E243" s="80" t="str">
        <f t="shared" si="33"/>
        <v/>
      </c>
      <c r="F243" s="80" t="str">
        <f t="shared" ref="F243:F306" si="37">IF(ISNUMBER($D243)=TRUE,$D243*$D$13,"")</f>
        <v/>
      </c>
      <c r="G243" s="80" t="str">
        <f t="shared" ref="G243:G306" si="38">IF(ISNUMBER($D243)=TRUE,$D243*$E$13,"")</f>
        <v/>
      </c>
      <c r="H243" s="80"/>
      <c r="I243" s="79" t="str">
        <f t="shared" si="36"/>
        <v/>
      </c>
    </row>
    <row r="244" spans="2:9" x14ac:dyDescent="0.3">
      <c r="B244" s="12" t="str">
        <f t="shared" si="34"/>
        <v/>
      </c>
      <c r="C244" s="82" t="str">
        <f t="shared" si="35"/>
        <v/>
      </c>
      <c r="D244" s="81" t="str">
        <f t="shared" si="32"/>
        <v/>
      </c>
      <c r="E244" s="80" t="str">
        <f t="shared" si="33"/>
        <v/>
      </c>
      <c r="F244" s="80" t="str">
        <f t="shared" si="37"/>
        <v/>
      </c>
      <c r="G244" s="80" t="str">
        <f t="shared" si="38"/>
        <v/>
      </c>
      <c r="H244" s="80"/>
      <c r="I244" s="79" t="str">
        <f t="shared" si="36"/>
        <v/>
      </c>
    </row>
    <row r="245" spans="2:9" x14ac:dyDescent="0.3">
      <c r="B245" s="12" t="str">
        <f t="shared" si="34"/>
        <v/>
      </c>
      <c r="C245" s="82" t="str">
        <f t="shared" si="35"/>
        <v/>
      </c>
      <c r="D245" s="81" t="str">
        <f t="shared" si="32"/>
        <v/>
      </c>
      <c r="E245" s="80" t="str">
        <f t="shared" si="33"/>
        <v/>
      </c>
      <c r="F245" s="80" t="str">
        <f t="shared" si="37"/>
        <v/>
      </c>
      <c r="G245" s="80" t="str">
        <f t="shared" si="38"/>
        <v/>
      </c>
      <c r="H245" s="80"/>
      <c r="I245" s="79" t="str">
        <f t="shared" si="36"/>
        <v/>
      </c>
    </row>
    <row r="246" spans="2:9" x14ac:dyDescent="0.3">
      <c r="B246" s="12" t="str">
        <f t="shared" si="34"/>
        <v/>
      </c>
      <c r="C246" s="82" t="str">
        <f t="shared" si="35"/>
        <v/>
      </c>
      <c r="D246" s="81" t="str">
        <f t="shared" si="32"/>
        <v/>
      </c>
      <c r="E246" s="80" t="str">
        <f t="shared" si="33"/>
        <v/>
      </c>
      <c r="F246" s="80" t="str">
        <f t="shared" si="37"/>
        <v/>
      </c>
      <c r="G246" s="80" t="str">
        <f t="shared" si="38"/>
        <v/>
      </c>
      <c r="H246" s="80"/>
      <c r="I246" s="79" t="str">
        <f t="shared" si="36"/>
        <v/>
      </c>
    </row>
    <row r="247" spans="2:9" x14ac:dyDescent="0.3">
      <c r="B247" s="12" t="str">
        <f t="shared" si="34"/>
        <v/>
      </c>
      <c r="C247" s="82" t="str">
        <f t="shared" si="35"/>
        <v/>
      </c>
      <c r="D247" s="81" t="str">
        <f t="shared" si="32"/>
        <v/>
      </c>
      <c r="E247" s="80" t="str">
        <f t="shared" si="33"/>
        <v/>
      </c>
      <c r="F247" s="80" t="str">
        <f t="shared" si="37"/>
        <v/>
      </c>
      <c r="G247" s="80" t="str">
        <f t="shared" si="38"/>
        <v/>
      </c>
      <c r="H247" s="80"/>
      <c r="I247" s="79" t="str">
        <f t="shared" si="36"/>
        <v/>
      </c>
    </row>
    <row r="248" spans="2:9" x14ac:dyDescent="0.3">
      <c r="B248" s="12" t="str">
        <f t="shared" si="34"/>
        <v/>
      </c>
      <c r="C248" s="82" t="str">
        <f t="shared" si="35"/>
        <v/>
      </c>
      <c r="D248" s="81" t="str">
        <f t="shared" si="32"/>
        <v/>
      </c>
      <c r="E248" s="80" t="str">
        <f t="shared" si="33"/>
        <v/>
      </c>
      <c r="F248" s="80" t="str">
        <f t="shared" si="37"/>
        <v/>
      </c>
      <c r="G248" s="80" t="str">
        <f t="shared" si="38"/>
        <v/>
      </c>
      <c r="H248" s="80"/>
      <c r="I248" s="79" t="str">
        <f t="shared" si="36"/>
        <v/>
      </c>
    </row>
    <row r="249" spans="2:9" x14ac:dyDescent="0.3">
      <c r="B249" s="12" t="str">
        <f t="shared" si="34"/>
        <v/>
      </c>
      <c r="C249" s="82" t="str">
        <f t="shared" si="35"/>
        <v/>
      </c>
      <c r="D249" s="81" t="str">
        <f t="shared" si="32"/>
        <v/>
      </c>
      <c r="E249" s="80" t="str">
        <f t="shared" si="33"/>
        <v/>
      </c>
      <c r="F249" s="80" t="str">
        <f t="shared" si="37"/>
        <v/>
      </c>
      <c r="G249" s="80" t="str">
        <f t="shared" si="38"/>
        <v/>
      </c>
      <c r="H249" s="80"/>
      <c r="I249" s="79" t="str">
        <f t="shared" si="36"/>
        <v/>
      </c>
    </row>
    <row r="250" spans="2:9" x14ac:dyDescent="0.3">
      <c r="B250" s="12" t="str">
        <f t="shared" si="34"/>
        <v/>
      </c>
      <c r="C250" s="82" t="str">
        <f t="shared" si="35"/>
        <v/>
      </c>
      <c r="D250" s="81" t="str">
        <f t="shared" si="32"/>
        <v/>
      </c>
      <c r="E250" s="80" t="str">
        <f t="shared" si="33"/>
        <v/>
      </c>
      <c r="F250" s="80" t="str">
        <f t="shared" si="37"/>
        <v/>
      </c>
      <c r="G250" s="80" t="str">
        <f t="shared" si="38"/>
        <v/>
      </c>
      <c r="H250" s="80"/>
      <c r="I250" s="79" t="str">
        <f t="shared" si="36"/>
        <v/>
      </c>
    </row>
    <row r="251" spans="2:9" x14ac:dyDescent="0.3">
      <c r="B251" s="12" t="str">
        <f t="shared" si="34"/>
        <v/>
      </c>
      <c r="C251" s="82" t="str">
        <f t="shared" si="35"/>
        <v/>
      </c>
      <c r="D251" s="81" t="str">
        <f t="shared" si="32"/>
        <v/>
      </c>
      <c r="E251" s="80" t="str">
        <f t="shared" si="33"/>
        <v/>
      </c>
      <c r="F251" s="80" t="str">
        <f t="shared" si="37"/>
        <v/>
      </c>
      <c r="G251" s="80" t="str">
        <f t="shared" si="38"/>
        <v/>
      </c>
      <c r="H251" s="80"/>
      <c r="I251" s="79" t="str">
        <f t="shared" si="36"/>
        <v/>
      </c>
    </row>
    <row r="252" spans="2:9" x14ac:dyDescent="0.3">
      <c r="B252" s="12" t="str">
        <f t="shared" si="34"/>
        <v/>
      </c>
      <c r="C252" s="82" t="str">
        <f t="shared" si="35"/>
        <v/>
      </c>
      <c r="D252" s="81" t="str">
        <f t="shared" si="32"/>
        <v/>
      </c>
      <c r="E252" s="80" t="str">
        <f t="shared" si="33"/>
        <v/>
      </c>
      <c r="F252" s="80" t="str">
        <f t="shared" si="37"/>
        <v/>
      </c>
      <c r="G252" s="80" t="str">
        <f t="shared" si="38"/>
        <v/>
      </c>
      <c r="H252" s="80"/>
      <c r="I252" s="79" t="str">
        <f t="shared" si="36"/>
        <v/>
      </c>
    </row>
    <row r="253" spans="2:9" x14ac:dyDescent="0.3">
      <c r="B253" s="12" t="str">
        <f t="shared" si="34"/>
        <v/>
      </c>
      <c r="C253" s="82" t="str">
        <f t="shared" si="35"/>
        <v/>
      </c>
      <c r="D253" s="81" t="str">
        <f t="shared" si="32"/>
        <v/>
      </c>
      <c r="E253" s="80" t="str">
        <f t="shared" si="33"/>
        <v/>
      </c>
      <c r="F253" s="80" t="str">
        <f t="shared" si="37"/>
        <v/>
      </c>
      <c r="G253" s="80" t="str">
        <f t="shared" si="38"/>
        <v/>
      </c>
      <c r="H253" s="80"/>
      <c r="I253" s="79" t="str">
        <f t="shared" si="36"/>
        <v/>
      </c>
    </row>
    <row r="254" spans="2:9" x14ac:dyDescent="0.3">
      <c r="B254" s="12" t="str">
        <f t="shared" si="34"/>
        <v/>
      </c>
      <c r="C254" s="82" t="str">
        <f t="shared" si="35"/>
        <v/>
      </c>
      <c r="D254" s="81" t="str">
        <f t="shared" si="32"/>
        <v/>
      </c>
      <c r="E254" s="80" t="str">
        <f t="shared" si="33"/>
        <v/>
      </c>
      <c r="F254" s="80" t="str">
        <f t="shared" si="37"/>
        <v/>
      </c>
      <c r="G254" s="80" t="str">
        <f t="shared" si="38"/>
        <v/>
      </c>
      <c r="H254" s="80"/>
      <c r="I254" s="79" t="str">
        <f t="shared" si="36"/>
        <v/>
      </c>
    </row>
    <row r="255" spans="2:9" x14ac:dyDescent="0.3">
      <c r="B255" s="12" t="str">
        <f t="shared" si="34"/>
        <v/>
      </c>
      <c r="C255" s="82" t="str">
        <f t="shared" si="35"/>
        <v/>
      </c>
      <c r="D255" s="81" t="str">
        <f t="shared" si="32"/>
        <v/>
      </c>
      <c r="E255" s="80" t="str">
        <f t="shared" si="33"/>
        <v/>
      </c>
      <c r="F255" s="80" t="str">
        <f t="shared" si="37"/>
        <v/>
      </c>
      <c r="G255" s="80" t="str">
        <f t="shared" si="38"/>
        <v/>
      </c>
      <c r="H255" s="80"/>
      <c r="I255" s="79" t="str">
        <f t="shared" si="36"/>
        <v/>
      </c>
    </row>
    <row r="256" spans="2:9" x14ac:dyDescent="0.3">
      <c r="B256" s="12" t="str">
        <f t="shared" si="34"/>
        <v/>
      </c>
      <c r="C256" s="82" t="str">
        <f t="shared" si="35"/>
        <v/>
      </c>
      <c r="D256" s="81" t="str">
        <f t="shared" si="32"/>
        <v/>
      </c>
      <c r="E256" s="80" t="str">
        <f t="shared" si="33"/>
        <v/>
      </c>
      <c r="F256" s="80" t="str">
        <f t="shared" si="37"/>
        <v/>
      </c>
      <c r="G256" s="80" t="str">
        <f t="shared" si="38"/>
        <v/>
      </c>
      <c r="H256" s="80"/>
      <c r="I256" s="79" t="str">
        <f t="shared" si="36"/>
        <v/>
      </c>
    </row>
    <row r="257" spans="2:9" x14ac:dyDescent="0.3">
      <c r="B257" s="12" t="str">
        <f t="shared" si="34"/>
        <v/>
      </c>
      <c r="C257" s="82" t="str">
        <f t="shared" si="35"/>
        <v/>
      </c>
      <c r="D257" s="81" t="str">
        <f t="shared" si="32"/>
        <v/>
      </c>
      <c r="E257" s="80" t="str">
        <f t="shared" si="33"/>
        <v/>
      </c>
      <c r="F257" s="80" t="str">
        <f t="shared" si="37"/>
        <v/>
      </c>
      <c r="G257" s="80" t="str">
        <f t="shared" si="38"/>
        <v/>
      </c>
      <c r="H257" s="80"/>
      <c r="I257" s="79" t="str">
        <f t="shared" si="36"/>
        <v/>
      </c>
    </row>
    <row r="258" spans="2:9" x14ac:dyDescent="0.3">
      <c r="B258" s="12" t="str">
        <f t="shared" si="34"/>
        <v/>
      </c>
      <c r="C258" s="82" t="str">
        <f t="shared" si="35"/>
        <v/>
      </c>
      <c r="D258" s="81" t="str">
        <f t="shared" si="32"/>
        <v/>
      </c>
      <c r="E258" s="80" t="str">
        <f t="shared" si="33"/>
        <v/>
      </c>
      <c r="F258" s="80" t="str">
        <f t="shared" si="37"/>
        <v/>
      </c>
      <c r="G258" s="80" t="str">
        <f t="shared" si="38"/>
        <v/>
      </c>
      <c r="H258" s="80"/>
      <c r="I258" s="79" t="str">
        <f t="shared" si="36"/>
        <v/>
      </c>
    </row>
    <row r="259" spans="2:9" x14ac:dyDescent="0.3">
      <c r="B259" s="12" t="str">
        <f t="shared" si="34"/>
        <v/>
      </c>
      <c r="C259" s="82" t="str">
        <f t="shared" si="35"/>
        <v/>
      </c>
      <c r="D259" s="81" t="str">
        <f t="shared" si="32"/>
        <v/>
      </c>
      <c r="E259" s="80" t="str">
        <f t="shared" si="33"/>
        <v/>
      </c>
      <c r="F259" s="80" t="str">
        <f t="shared" si="37"/>
        <v/>
      </c>
      <c r="G259" s="80" t="str">
        <f t="shared" si="38"/>
        <v/>
      </c>
      <c r="H259" s="80"/>
      <c r="I259" s="79" t="str">
        <f t="shared" si="36"/>
        <v/>
      </c>
    </row>
    <row r="260" spans="2:9" x14ac:dyDescent="0.3">
      <c r="B260" s="12" t="str">
        <f t="shared" si="34"/>
        <v/>
      </c>
      <c r="C260" s="82" t="str">
        <f t="shared" si="35"/>
        <v/>
      </c>
      <c r="D260" s="81" t="str">
        <f t="shared" si="32"/>
        <v/>
      </c>
      <c r="E260" s="80" t="str">
        <f t="shared" si="33"/>
        <v/>
      </c>
      <c r="F260" s="80" t="str">
        <f t="shared" si="37"/>
        <v/>
      </c>
      <c r="G260" s="80" t="str">
        <f t="shared" si="38"/>
        <v/>
      </c>
      <c r="H260" s="80"/>
      <c r="I260" s="79" t="str">
        <f t="shared" si="36"/>
        <v/>
      </c>
    </row>
    <row r="261" spans="2:9" x14ac:dyDescent="0.3">
      <c r="B261" s="12" t="str">
        <f t="shared" si="34"/>
        <v/>
      </c>
      <c r="C261" s="82" t="str">
        <f t="shared" si="35"/>
        <v/>
      </c>
      <c r="D261" s="81" t="str">
        <f t="shared" si="32"/>
        <v/>
      </c>
      <c r="E261" s="80" t="str">
        <f t="shared" si="33"/>
        <v/>
      </c>
      <c r="F261" s="80" t="str">
        <f t="shared" si="37"/>
        <v/>
      </c>
      <c r="G261" s="80" t="str">
        <f t="shared" si="38"/>
        <v/>
      </c>
      <c r="H261" s="80"/>
      <c r="I261" s="79" t="str">
        <f t="shared" si="36"/>
        <v/>
      </c>
    </row>
    <row r="262" spans="2:9" x14ac:dyDescent="0.3">
      <c r="B262" s="12" t="str">
        <f t="shared" si="34"/>
        <v/>
      </c>
      <c r="C262" s="82" t="str">
        <f t="shared" si="35"/>
        <v/>
      </c>
      <c r="D262" s="81" t="str">
        <f t="shared" si="32"/>
        <v/>
      </c>
      <c r="E262" s="80" t="str">
        <f t="shared" si="33"/>
        <v/>
      </c>
      <c r="F262" s="80" t="str">
        <f t="shared" si="37"/>
        <v/>
      </c>
      <c r="G262" s="80" t="str">
        <f t="shared" si="38"/>
        <v/>
      </c>
      <c r="H262" s="80"/>
      <c r="I262" s="79" t="str">
        <f t="shared" si="36"/>
        <v/>
      </c>
    </row>
    <row r="263" spans="2:9" x14ac:dyDescent="0.3">
      <c r="B263" s="12" t="str">
        <f t="shared" si="34"/>
        <v/>
      </c>
      <c r="C263" s="82" t="str">
        <f t="shared" si="35"/>
        <v/>
      </c>
      <c r="D263" s="81" t="str">
        <f t="shared" si="32"/>
        <v/>
      </c>
      <c r="E263" s="80" t="str">
        <f t="shared" si="33"/>
        <v/>
      </c>
      <c r="F263" s="80" t="str">
        <f t="shared" si="37"/>
        <v/>
      </c>
      <c r="G263" s="80" t="str">
        <f t="shared" si="38"/>
        <v/>
      </c>
      <c r="H263" s="80"/>
      <c r="I263" s="79" t="str">
        <f t="shared" si="36"/>
        <v/>
      </c>
    </row>
    <row r="264" spans="2:9" x14ac:dyDescent="0.3">
      <c r="B264" s="12" t="str">
        <f t="shared" si="34"/>
        <v/>
      </c>
      <c r="C264" s="82" t="str">
        <f t="shared" si="35"/>
        <v/>
      </c>
      <c r="D264" s="81" t="str">
        <f t="shared" si="32"/>
        <v/>
      </c>
      <c r="E264" s="80" t="str">
        <f t="shared" si="33"/>
        <v/>
      </c>
      <c r="F264" s="80" t="str">
        <f t="shared" si="37"/>
        <v/>
      </c>
      <c r="G264" s="80" t="str">
        <f t="shared" si="38"/>
        <v/>
      </c>
      <c r="H264" s="80"/>
      <c r="I264" s="79" t="str">
        <f t="shared" si="36"/>
        <v/>
      </c>
    </row>
    <row r="265" spans="2:9" x14ac:dyDescent="0.3">
      <c r="B265" s="12" t="str">
        <f t="shared" si="34"/>
        <v/>
      </c>
      <c r="C265" s="82" t="str">
        <f t="shared" si="35"/>
        <v/>
      </c>
      <c r="D265" s="81" t="str">
        <f t="shared" si="32"/>
        <v/>
      </c>
      <c r="E265" s="80" t="str">
        <f t="shared" si="33"/>
        <v/>
      </c>
      <c r="F265" s="80" t="str">
        <f t="shared" si="37"/>
        <v/>
      </c>
      <c r="G265" s="80" t="str">
        <f t="shared" si="38"/>
        <v/>
      </c>
      <c r="H265" s="80"/>
      <c r="I265" s="79" t="str">
        <f t="shared" si="36"/>
        <v/>
      </c>
    </row>
    <row r="266" spans="2:9" x14ac:dyDescent="0.3">
      <c r="B266" s="12" t="str">
        <f t="shared" si="34"/>
        <v/>
      </c>
      <c r="C266" s="82" t="str">
        <f t="shared" si="35"/>
        <v/>
      </c>
      <c r="D266" s="81" t="str">
        <f t="shared" si="32"/>
        <v/>
      </c>
      <c r="E266" s="80" t="str">
        <f t="shared" si="33"/>
        <v/>
      </c>
      <c r="F266" s="80" t="str">
        <f t="shared" si="37"/>
        <v/>
      </c>
      <c r="G266" s="80" t="str">
        <f t="shared" si="38"/>
        <v/>
      </c>
      <c r="H266" s="80"/>
      <c r="I266" s="79" t="str">
        <f t="shared" si="36"/>
        <v/>
      </c>
    </row>
    <row r="267" spans="2:9" x14ac:dyDescent="0.3">
      <c r="B267" s="12" t="str">
        <f t="shared" si="34"/>
        <v/>
      </c>
      <c r="C267" s="82" t="str">
        <f t="shared" si="35"/>
        <v/>
      </c>
      <c r="D267" s="81" t="str">
        <f t="shared" si="32"/>
        <v/>
      </c>
      <c r="E267" s="80" t="str">
        <f t="shared" si="33"/>
        <v/>
      </c>
      <c r="F267" s="80" t="str">
        <f t="shared" si="37"/>
        <v/>
      </c>
      <c r="G267" s="80" t="str">
        <f t="shared" si="38"/>
        <v/>
      </c>
      <c r="H267" s="80"/>
      <c r="I267" s="79" t="str">
        <f t="shared" si="36"/>
        <v/>
      </c>
    </row>
    <row r="268" spans="2:9" x14ac:dyDescent="0.3">
      <c r="B268" s="12" t="str">
        <f t="shared" si="34"/>
        <v/>
      </c>
      <c r="C268" s="82" t="str">
        <f t="shared" si="35"/>
        <v/>
      </c>
      <c r="D268" s="81" t="str">
        <f t="shared" si="32"/>
        <v/>
      </c>
      <c r="E268" s="80" t="str">
        <f t="shared" si="33"/>
        <v/>
      </c>
      <c r="F268" s="80" t="str">
        <f t="shared" si="37"/>
        <v/>
      </c>
      <c r="G268" s="80" t="str">
        <f t="shared" si="38"/>
        <v/>
      </c>
      <c r="H268" s="80"/>
      <c r="I268" s="79" t="str">
        <f t="shared" si="36"/>
        <v/>
      </c>
    </row>
    <row r="269" spans="2:9" x14ac:dyDescent="0.3">
      <c r="B269" s="12" t="str">
        <f t="shared" si="34"/>
        <v/>
      </c>
      <c r="C269" s="82" t="str">
        <f t="shared" si="35"/>
        <v/>
      </c>
      <c r="D269" s="81" t="str">
        <f t="shared" si="32"/>
        <v/>
      </c>
      <c r="E269" s="80" t="str">
        <f t="shared" si="33"/>
        <v/>
      </c>
      <c r="F269" s="80" t="str">
        <f t="shared" si="37"/>
        <v/>
      </c>
      <c r="G269" s="80" t="str">
        <f t="shared" si="38"/>
        <v/>
      </c>
      <c r="H269" s="80"/>
      <c r="I269" s="79" t="str">
        <f t="shared" si="36"/>
        <v/>
      </c>
    </row>
    <row r="270" spans="2:9" x14ac:dyDescent="0.3">
      <c r="B270" s="12" t="str">
        <f t="shared" si="34"/>
        <v/>
      </c>
      <c r="C270" s="82" t="str">
        <f t="shared" si="35"/>
        <v/>
      </c>
      <c r="D270" s="81" t="str">
        <f t="shared" si="32"/>
        <v/>
      </c>
      <c r="E270" s="80" t="str">
        <f t="shared" si="33"/>
        <v/>
      </c>
      <c r="F270" s="80" t="str">
        <f t="shared" si="37"/>
        <v/>
      </c>
      <c r="G270" s="80" t="str">
        <f t="shared" si="38"/>
        <v/>
      </c>
      <c r="H270" s="80"/>
      <c r="I270" s="79" t="str">
        <f t="shared" si="36"/>
        <v/>
      </c>
    </row>
    <row r="271" spans="2:9" x14ac:dyDescent="0.3">
      <c r="B271" s="12" t="str">
        <f t="shared" si="34"/>
        <v/>
      </c>
      <c r="C271" s="82" t="str">
        <f t="shared" si="35"/>
        <v/>
      </c>
      <c r="D271" s="81" t="str">
        <f t="shared" si="32"/>
        <v/>
      </c>
      <c r="E271" s="80" t="str">
        <f t="shared" si="33"/>
        <v/>
      </c>
      <c r="F271" s="80" t="str">
        <f t="shared" si="37"/>
        <v/>
      </c>
      <c r="G271" s="80" t="str">
        <f t="shared" si="38"/>
        <v/>
      </c>
      <c r="H271" s="80"/>
      <c r="I271" s="79" t="str">
        <f t="shared" si="36"/>
        <v/>
      </c>
    </row>
    <row r="272" spans="2:9" x14ac:dyDescent="0.3">
      <c r="B272" s="12" t="str">
        <f t="shared" si="34"/>
        <v/>
      </c>
      <c r="C272" s="82" t="str">
        <f t="shared" si="35"/>
        <v/>
      </c>
      <c r="D272" s="81" t="str">
        <f t="shared" si="32"/>
        <v/>
      </c>
      <c r="E272" s="80" t="str">
        <f t="shared" si="33"/>
        <v/>
      </c>
      <c r="F272" s="80" t="str">
        <f t="shared" si="37"/>
        <v/>
      </c>
      <c r="G272" s="80" t="str">
        <f t="shared" si="38"/>
        <v/>
      </c>
      <c r="H272" s="80"/>
      <c r="I272" s="79" t="str">
        <f t="shared" si="36"/>
        <v/>
      </c>
    </row>
    <row r="273" spans="2:9" x14ac:dyDescent="0.3">
      <c r="B273" s="12" t="str">
        <f t="shared" si="34"/>
        <v/>
      </c>
      <c r="C273" s="82" t="str">
        <f t="shared" si="35"/>
        <v/>
      </c>
      <c r="D273" s="81" t="str">
        <f t="shared" si="32"/>
        <v/>
      </c>
      <c r="E273" s="80" t="str">
        <f t="shared" si="33"/>
        <v/>
      </c>
      <c r="F273" s="80" t="str">
        <f t="shared" si="37"/>
        <v/>
      </c>
      <c r="G273" s="80" t="str">
        <f t="shared" si="38"/>
        <v/>
      </c>
      <c r="H273" s="80"/>
      <c r="I273" s="79" t="str">
        <f t="shared" si="36"/>
        <v/>
      </c>
    </row>
    <row r="274" spans="2:9" x14ac:dyDescent="0.3">
      <c r="B274" s="12" t="str">
        <f t="shared" si="34"/>
        <v/>
      </c>
      <c r="C274" s="82" t="str">
        <f t="shared" si="35"/>
        <v/>
      </c>
      <c r="D274" s="81" t="str">
        <f t="shared" si="32"/>
        <v/>
      </c>
      <c r="E274" s="80" t="str">
        <f t="shared" si="33"/>
        <v/>
      </c>
      <c r="F274" s="80" t="str">
        <f t="shared" si="37"/>
        <v/>
      </c>
      <c r="G274" s="80" t="str">
        <f t="shared" si="38"/>
        <v/>
      </c>
      <c r="H274" s="80"/>
      <c r="I274" s="79" t="str">
        <f t="shared" si="36"/>
        <v/>
      </c>
    </row>
    <row r="275" spans="2:9" x14ac:dyDescent="0.3">
      <c r="B275" s="12" t="str">
        <f t="shared" si="34"/>
        <v/>
      </c>
      <c r="C275" s="82" t="str">
        <f t="shared" si="35"/>
        <v/>
      </c>
      <c r="D275" s="81" t="str">
        <f t="shared" si="32"/>
        <v/>
      </c>
      <c r="E275" s="80" t="str">
        <f t="shared" si="33"/>
        <v/>
      </c>
      <c r="F275" s="80" t="str">
        <f t="shared" si="37"/>
        <v/>
      </c>
      <c r="G275" s="80" t="str">
        <f t="shared" si="38"/>
        <v/>
      </c>
      <c r="H275" s="80"/>
      <c r="I275" s="79" t="str">
        <f t="shared" si="36"/>
        <v/>
      </c>
    </row>
    <row r="276" spans="2:9" x14ac:dyDescent="0.3">
      <c r="B276" s="12" t="str">
        <f t="shared" si="34"/>
        <v/>
      </c>
      <c r="C276" s="82" t="str">
        <f t="shared" si="35"/>
        <v/>
      </c>
      <c r="D276" s="81" t="str">
        <f t="shared" si="32"/>
        <v/>
      </c>
      <c r="E276" s="80" t="str">
        <f t="shared" si="33"/>
        <v/>
      </c>
      <c r="F276" s="80" t="str">
        <f t="shared" si="37"/>
        <v/>
      </c>
      <c r="G276" s="80" t="str">
        <f t="shared" si="38"/>
        <v/>
      </c>
      <c r="H276" s="80"/>
      <c r="I276" s="79" t="str">
        <f t="shared" si="36"/>
        <v/>
      </c>
    </row>
    <row r="277" spans="2:9" x14ac:dyDescent="0.3">
      <c r="B277" s="12" t="str">
        <f t="shared" si="34"/>
        <v/>
      </c>
      <c r="C277" s="82" t="str">
        <f t="shared" si="35"/>
        <v/>
      </c>
      <c r="D277" s="81" t="str">
        <f t="shared" ref="D277:D318" si="39">IF(ISNUMBER(C277)=TRUE,C277/$C$18,"")</f>
        <v/>
      </c>
      <c r="E277" s="80" t="str">
        <f t="shared" ref="E277:E318" si="40">IF(ISNUMBER(D277)=TRUE,$D277*$C$10,"")</f>
        <v/>
      </c>
      <c r="F277" s="80" t="str">
        <f t="shared" si="37"/>
        <v/>
      </c>
      <c r="G277" s="80" t="str">
        <f t="shared" si="38"/>
        <v/>
      </c>
      <c r="H277" s="80"/>
      <c r="I277" s="79" t="str">
        <f t="shared" si="36"/>
        <v/>
      </c>
    </row>
    <row r="278" spans="2:9" x14ac:dyDescent="0.3">
      <c r="B278" s="12" t="str">
        <f t="shared" ref="B278:B318" si="41">IF(B277&lt;$C$12,B277+1,"")</f>
        <v/>
      </c>
      <c r="C278" s="82" t="str">
        <f t="shared" si="35"/>
        <v/>
      </c>
      <c r="D278" s="81" t="str">
        <f t="shared" si="39"/>
        <v/>
      </c>
      <c r="E278" s="80" t="str">
        <f t="shared" si="40"/>
        <v/>
      </c>
      <c r="F278" s="80" t="str">
        <f t="shared" si="37"/>
        <v/>
      </c>
      <c r="G278" s="80" t="str">
        <f t="shared" si="38"/>
        <v/>
      </c>
      <c r="H278" s="80"/>
      <c r="I278" s="79" t="str">
        <f t="shared" si="36"/>
        <v/>
      </c>
    </row>
    <row r="279" spans="2:9" x14ac:dyDescent="0.3">
      <c r="B279" s="12" t="str">
        <f t="shared" si="41"/>
        <v/>
      </c>
      <c r="C279" s="82" t="str">
        <f t="shared" si="35"/>
        <v/>
      </c>
      <c r="D279" s="81" t="str">
        <f t="shared" si="39"/>
        <v/>
      </c>
      <c r="E279" s="80" t="str">
        <f t="shared" si="40"/>
        <v/>
      </c>
      <c r="F279" s="80" t="str">
        <f t="shared" si="37"/>
        <v/>
      </c>
      <c r="G279" s="80" t="str">
        <f t="shared" si="38"/>
        <v/>
      </c>
      <c r="H279" s="80"/>
      <c r="I279" s="79" t="str">
        <f t="shared" si="36"/>
        <v/>
      </c>
    </row>
    <row r="280" spans="2:9" x14ac:dyDescent="0.3">
      <c r="B280" s="12" t="str">
        <f t="shared" si="41"/>
        <v/>
      </c>
      <c r="C280" s="82" t="str">
        <f t="shared" si="35"/>
        <v/>
      </c>
      <c r="D280" s="81" t="str">
        <f t="shared" si="39"/>
        <v/>
      </c>
      <c r="E280" s="80" t="str">
        <f t="shared" si="40"/>
        <v/>
      </c>
      <c r="F280" s="80" t="str">
        <f t="shared" si="37"/>
        <v/>
      </c>
      <c r="G280" s="80" t="str">
        <f t="shared" si="38"/>
        <v/>
      </c>
      <c r="H280" s="80"/>
      <c r="I280" s="79" t="str">
        <f t="shared" si="36"/>
        <v/>
      </c>
    </row>
    <row r="281" spans="2:9" x14ac:dyDescent="0.3">
      <c r="B281" s="12" t="str">
        <f t="shared" si="41"/>
        <v/>
      </c>
      <c r="C281" s="82" t="str">
        <f t="shared" si="35"/>
        <v/>
      </c>
      <c r="D281" s="81" t="str">
        <f t="shared" si="39"/>
        <v/>
      </c>
      <c r="E281" s="80" t="str">
        <f t="shared" si="40"/>
        <v/>
      </c>
      <c r="F281" s="80" t="str">
        <f t="shared" si="37"/>
        <v/>
      </c>
      <c r="G281" s="80" t="str">
        <f t="shared" si="38"/>
        <v/>
      </c>
      <c r="H281" s="80"/>
      <c r="I281" s="79" t="str">
        <f t="shared" si="36"/>
        <v/>
      </c>
    </row>
    <row r="282" spans="2:9" x14ac:dyDescent="0.3">
      <c r="B282" s="12" t="str">
        <f t="shared" si="41"/>
        <v/>
      </c>
      <c r="C282" s="82" t="str">
        <f t="shared" si="35"/>
        <v/>
      </c>
      <c r="D282" s="81" t="str">
        <f t="shared" si="39"/>
        <v/>
      </c>
      <c r="E282" s="80" t="str">
        <f t="shared" si="40"/>
        <v/>
      </c>
      <c r="F282" s="80" t="str">
        <f t="shared" si="37"/>
        <v/>
      </c>
      <c r="G282" s="80" t="str">
        <f t="shared" si="38"/>
        <v/>
      </c>
      <c r="H282" s="80"/>
      <c r="I282" s="79" t="str">
        <f t="shared" si="36"/>
        <v/>
      </c>
    </row>
    <row r="283" spans="2:9" x14ac:dyDescent="0.3">
      <c r="B283" s="12" t="str">
        <f t="shared" si="41"/>
        <v/>
      </c>
      <c r="C283" s="82" t="str">
        <f t="shared" si="35"/>
        <v/>
      </c>
      <c r="D283" s="81" t="str">
        <f t="shared" si="39"/>
        <v/>
      </c>
      <c r="E283" s="80" t="str">
        <f t="shared" si="40"/>
        <v/>
      </c>
      <c r="F283" s="80" t="str">
        <f t="shared" si="37"/>
        <v/>
      </c>
      <c r="G283" s="80" t="str">
        <f t="shared" si="38"/>
        <v/>
      </c>
      <c r="H283" s="80"/>
      <c r="I283" s="79" t="str">
        <f t="shared" si="36"/>
        <v/>
      </c>
    </row>
    <row r="284" spans="2:9" x14ac:dyDescent="0.3">
      <c r="B284" s="12" t="str">
        <f t="shared" si="41"/>
        <v/>
      </c>
      <c r="C284" s="82" t="str">
        <f t="shared" si="35"/>
        <v/>
      </c>
      <c r="D284" s="81" t="str">
        <f t="shared" si="39"/>
        <v/>
      </c>
      <c r="E284" s="80" t="str">
        <f t="shared" si="40"/>
        <v/>
      </c>
      <c r="F284" s="80" t="str">
        <f t="shared" si="37"/>
        <v/>
      </c>
      <c r="G284" s="80" t="str">
        <f t="shared" si="38"/>
        <v/>
      </c>
      <c r="H284" s="80"/>
      <c r="I284" s="79" t="str">
        <f t="shared" si="36"/>
        <v/>
      </c>
    </row>
    <row r="285" spans="2:9" x14ac:dyDescent="0.3">
      <c r="B285" s="12" t="str">
        <f t="shared" si="41"/>
        <v/>
      </c>
      <c r="C285" s="82" t="str">
        <f t="shared" si="35"/>
        <v/>
      </c>
      <c r="D285" s="81" t="str">
        <f t="shared" si="39"/>
        <v/>
      </c>
      <c r="E285" s="80" t="str">
        <f t="shared" si="40"/>
        <v/>
      </c>
      <c r="F285" s="80" t="str">
        <f t="shared" si="37"/>
        <v/>
      </c>
      <c r="G285" s="80" t="str">
        <f t="shared" si="38"/>
        <v/>
      </c>
      <c r="H285" s="80"/>
      <c r="I285" s="79" t="str">
        <f t="shared" si="36"/>
        <v/>
      </c>
    </row>
    <row r="286" spans="2:9" x14ac:dyDescent="0.3">
      <c r="B286" s="12" t="str">
        <f t="shared" si="41"/>
        <v/>
      </c>
      <c r="C286" s="82" t="str">
        <f t="shared" si="35"/>
        <v/>
      </c>
      <c r="D286" s="81" t="str">
        <f t="shared" si="39"/>
        <v/>
      </c>
      <c r="E286" s="80" t="str">
        <f t="shared" si="40"/>
        <v/>
      </c>
      <c r="F286" s="80" t="str">
        <f t="shared" si="37"/>
        <v/>
      </c>
      <c r="G286" s="80" t="str">
        <f t="shared" si="38"/>
        <v/>
      </c>
      <c r="H286" s="80"/>
      <c r="I286" s="79" t="str">
        <f t="shared" si="36"/>
        <v/>
      </c>
    </row>
    <row r="287" spans="2:9" x14ac:dyDescent="0.3">
      <c r="B287" s="12" t="str">
        <f t="shared" si="41"/>
        <v/>
      </c>
      <c r="C287" s="82" t="str">
        <f t="shared" ref="C287:C318" si="42">IF(ISNUMBER(B287)=TRUE,ROUNDDOWN(1/(B287*$D$17+$D$18),5),"")</f>
        <v/>
      </c>
      <c r="D287" s="81" t="str">
        <f t="shared" si="39"/>
        <v/>
      </c>
      <c r="E287" s="80" t="str">
        <f t="shared" si="40"/>
        <v/>
      </c>
      <c r="F287" s="80" t="str">
        <f t="shared" si="37"/>
        <v/>
      </c>
      <c r="G287" s="80" t="str">
        <f t="shared" si="38"/>
        <v/>
      </c>
      <c r="H287" s="80"/>
      <c r="I287" s="79" t="str">
        <f t="shared" si="36"/>
        <v/>
      </c>
    </row>
    <row r="288" spans="2:9" x14ac:dyDescent="0.3">
      <c r="B288" s="12" t="str">
        <f t="shared" si="41"/>
        <v/>
      </c>
      <c r="C288" s="82" t="str">
        <f t="shared" si="42"/>
        <v/>
      </c>
      <c r="D288" s="81" t="str">
        <f t="shared" si="39"/>
        <v/>
      </c>
      <c r="E288" s="80" t="str">
        <f t="shared" si="40"/>
        <v/>
      </c>
      <c r="F288" s="80" t="str">
        <f t="shared" si="37"/>
        <v/>
      </c>
      <c r="G288" s="80" t="str">
        <f t="shared" si="38"/>
        <v/>
      </c>
      <c r="H288" s="80"/>
      <c r="I288" s="79" t="str">
        <f t="shared" si="36"/>
        <v/>
      </c>
    </row>
    <row r="289" spans="2:9" x14ac:dyDescent="0.3">
      <c r="B289" s="12" t="str">
        <f t="shared" si="41"/>
        <v/>
      </c>
      <c r="C289" s="82" t="str">
        <f t="shared" si="42"/>
        <v/>
      </c>
      <c r="D289" s="81" t="str">
        <f t="shared" si="39"/>
        <v/>
      </c>
      <c r="E289" s="80" t="str">
        <f t="shared" si="40"/>
        <v/>
      </c>
      <c r="F289" s="80" t="str">
        <f t="shared" si="37"/>
        <v/>
      </c>
      <c r="G289" s="80" t="str">
        <f t="shared" si="38"/>
        <v/>
      </c>
      <c r="H289" s="80"/>
      <c r="I289" s="79" t="str">
        <f t="shared" si="36"/>
        <v/>
      </c>
    </row>
    <row r="290" spans="2:9" x14ac:dyDescent="0.3">
      <c r="B290" s="12" t="str">
        <f t="shared" si="41"/>
        <v/>
      </c>
      <c r="C290" s="82" t="str">
        <f t="shared" si="42"/>
        <v/>
      </c>
      <c r="D290" s="81" t="str">
        <f t="shared" si="39"/>
        <v/>
      </c>
      <c r="E290" s="80" t="str">
        <f t="shared" si="40"/>
        <v/>
      </c>
      <c r="F290" s="80" t="str">
        <f t="shared" si="37"/>
        <v/>
      </c>
      <c r="G290" s="80" t="str">
        <f t="shared" si="38"/>
        <v/>
      </c>
      <c r="H290" s="80"/>
      <c r="I290" s="79" t="str">
        <f t="shared" si="36"/>
        <v/>
      </c>
    </row>
    <row r="291" spans="2:9" x14ac:dyDescent="0.3">
      <c r="B291" s="12" t="str">
        <f t="shared" si="41"/>
        <v/>
      </c>
      <c r="C291" s="82" t="str">
        <f t="shared" si="42"/>
        <v/>
      </c>
      <c r="D291" s="81" t="str">
        <f t="shared" si="39"/>
        <v/>
      </c>
      <c r="E291" s="80" t="str">
        <f t="shared" si="40"/>
        <v/>
      </c>
      <c r="F291" s="80" t="str">
        <f t="shared" si="37"/>
        <v/>
      </c>
      <c r="G291" s="80" t="str">
        <f t="shared" si="38"/>
        <v/>
      </c>
      <c r="H291" s="80"/>
      <c r="I291" s="79" t="str">
        <f t="shared" si="36"/>
        <v/>
      </c>
    </row>
    <row r="292" spans="2:9" x14ac:dyDescent="0.3">
      <c r="B292" s="12" t="str">
        <f t="shared" si="41"/>
        <v/>
      </c>
      <c r="C292" s="82" t="str">
        <f t="shared" si="42"/>
        <v/>
      </c>
      <c r="D292" s="81" t="str">
        <f t="shared" si="39"/>
        <v/>
      </c>
      <c r="E292" s="80" t="str">
        <f t="shared" si="40"/>
        <v/>
      </c>
      <c r="F292" s="80" t="str">
        <f t="shared" si="37"/>
        <v/>
      </c>
      <c r="G292" s="80" t="str">
        <f t="shared" si="38"/>
        <v/>
      </c>
      <c r="H292" s="80"/>
      <c r="I292" s="79" t="str">
        <f t="shared" si="36"/>
        <v/>
      </c>
    </row>
    <row r="293" spans="2:9" x14ac:dyDescent="0.3">
      <c r="B293" s="12" t="str">
        <f t="shared" si="41"/>
        <v/>
      </c>
      <c r="C293" s="82" t="str">
        <f t="shared" si="42"/>
        <v/>
      </c>
      <c r="D293" s="81" t="str">
        <f t="shared" si="39"/>
        <v/>
      </c>
      <c r="E293" s="80" t="str">
        <f t="shared" si="40"/>
        <v/>
      </c>
      <c r="F293" s="80" t="str">
        <f t="shared" si="37"/>
        <v/>
      </c>
      <c r="G293" s="80" t="str">
        <f t="shared" si="38"/>
        <v/>
      </c>
      <c r="H293" s="80"/>
      <c r="I293" s="79" t="str">
        <f t="shared" si="36"/>
        <v/>
      </c>
    </row>
    <row r="294" spans="2:9" x14ac:dyDescent="0.3">
      <c r="B294" s="12" t="str">
        <f t="shared" si="41"/>
        <v/>
      </c>
      <c r="C294" s="82" t="str">
        <f t="shared" si="42"/>
        <v/>
      </c>
      <c r="D294" s="81" t="str">
        <f t="shared" si="39"/>
        <v/>
      </c>
      <c r="E294" s="80" t="str">
        <f t="shared" si="40"/>
        <v/>
      </c>
      <c r="F294" s="80" t="str">
        <f t="shared" si="37"/>
        <v/>
      </c>
      <c r="G294" s="80" t="str">
        <f t="shared" si="38"/>
        <v/>
      </c>
      <c r="H294" s="80"/>
      <c r="I294" s="79" t="str">
        <f t="shared" si="36"/>
        <v/>
      </c>
    </row>
    <row r="295" spans="2:9" x14ac:dyDescent="0.3">
      <c r="B295" s="12" t="str">
        <f t="shared" si="41"/>
        <v/>
      </c>
      <c r="C295" s="82" t="str">
        <f t="shared" si="42"/>
        <v/>
      </c>
      <c r="D295" s="81" t="str">
        <f t="shared" si="39"/>
        <v/>
      </c>
      <c r="E295" s="80" t="str">
        <f t="shared" si="40"/>
        <v/>
      </c>
      <c r="F295" s="80" t="str">
        <f t="shared" si="37"/>
        <v/>
      </c>
      <c r="G295" s="80" t="str">
        <f t="shared" si="38"/>
        <v/>
      </c>
      <c r="H295" s="80"/>
      <c r="I295" s="79" t="str">
        <f t="shared" si="36"/>
        <v/>
      </c>
    </row>
    <row r="296" spans="2:9" x14ac:dyDescent="0.3">
      <c r="B296" s="12" t="str">
        <f t="shared" si="41"/>
        <v/>
      </c>
      <c r="C296" s="82" t="str">
        <f t="shared" si="42"/>
        <v/>
      </c>
      <c r="D296" s="81" t="str">
        <f t="shared" si="39"/>
        <v/>
      </c>
      <c r="E296" s="80" t="str">
        <f t="shared" si="40"/>
        <v/>
      </c>
      <c r="F296" s="80" t="str">
        <f t="shared" si="37"/>
        <v/>
      </c>
      <c r="G296" s="80" t="str">
        <f t="shared" si="38"/>
        <v/>
      </c>
      <c r="H296" s="80"/>
      <c r="I296" s="79" t="str">
        <f t="shared" si="36"/>
        <v/>
      </c>
    </row>
    <row r="297" spans="2:9" x14ac:dyDescent="0.3">
      <c r="B297" s="12" t="str">
        <f t="shared" si="41"/>
        <v/>
      </c>
      <c r="C297" s="82" t="str">
        <f t="shared" si="42"/>
        <v/>
      </c>
      <c r="D297" s="81" t="str">
        <f t="shared" si="39"/>
        <v/>
      </c>
      <c r="E297" s="80" t="str">
        <f t="shared" si="40"/>
        <v/>
      </c>
      <c r="F297" s="80" t="str">
        <f t="shared" si="37"/>
        <v/>
      </c>
      <c r="G297" s="80" t="str">
        <f t="shared" si="38"/>
        <v/>
      </c>
      <c r="H297" s="80"/>
      <c r="I297" s="79" t="str">
        <f t="shared" si="36"/>
        <v/>
      </c>
    </row>
    <row r="298" spans="2:9" x14ac:dyDescent="0.3">
      <c r="B298" s="12" t="str">
        <f t="shared" si="41"/>
        <v/>
      </c>
      <c r="C298" s="82" t="str">
        <f t="shared" si="42"/>
        <v/>
      </c>
      <c r="D298" s="81" t="str">
        <f t="shared" si="39"/>
        <v/>
      </c>
      <c r="E298" s="80" t="str">
        <f t="shared" si="40"/>
        <v/>
      </c>
      <c r="F298" s="80" t="str">
        <f t="shared" si="37"/>
        <v/>
      </c>
      <c r="G298" s="80" t="str">
        <f t="shared" si="38"/>
        <v/>
      </c>
      <c r="H298" s="80"/>
      <c r="I298" s="79" t="str">
        <f t="shared" si="36"/>
        <v/>
      </c>
    </row>
    <row r="299" spans="2:9" x14ac:dyDescent="0.3">
      <c r="B299" s="12" t="str">
        <f t="shared" si="41"/>
        <v/>
      </c>
      <c r="C299" s="82" t="str">
        <f t="shared" si="42"/>
        <v/>
      </c>
      <c r="D299" s="81" t="str">
        <f t="shared" si="39"/>
        <v/>
      </c>
      <c r="E299" s="80" t="str">
        <f t="shared" si="40"/>
        <v/>
      </c>
      <c r="F299" s="80" t="str">
        <f t="shared" si="37"/>
        <v/>
      </c>
      <c r="G299" s="80" t="str">
        <f t="shared" si="38"/>
        <v/>
      </c>
      <c r="H299" s="80"/>
      <c r="I299" s="79" t="str">
        <f t="shared" ref="I299:I318" si="43">IF(ISNUMBER(G299)=TRUE,IFERROR(G299/G300,""),"")</f>
        <v/>
      </c>
    </row>
    <row r="300" spans="2:9" x14ac:dyDescent="0.3">
      <c r="B300" s="12" t="str">
        <f t="shared" si="41"/>
        <v/>
      </c>
      <c r="C300" s="82" t="str">
        <f t="shared" si="42"/>
        <v/>
      </c>
      <c r="D300" s="81" t="str">
        <f t="shared" si="39"/>
        <v/>
      </c>
      <c r="E300" s="80" t="str">
        <f t="shared" si="40"/>
        <v/>
      </c>
      <c r="F300" s="80" t="str">
        <f t="shared" si="37"/>
        <v/>
      </c>
      <c r="G300" s="80" t="str">
        <f t="shared" si="38"/>
        <v/>
      </c>
      <c r="H300" s="80"/>
      <c r="I300" s="79" t="str">
        <f t="shared" si="43"/>
        <v/>
      </c>
    </row>
    <row r="301" spans="2:9" x14ac:dyDescent="0.3">
      <c r="B301" s="12" t="str">
        <f t="shared" si="41"/>
        <v/>
      </c>
      <c r="C301" s="82" t="str">
        <f t="shared" si="42"/>
        <v/>
      </c>
      <c r="D301" s="81" t="str">
        <f t="shared" si="39"/>
        <v/>
      </c>
      <c r="E301" s="80" t="str">
        <f t="shared" si="40"/>
        <v/>
      </c>
      <c r="F301" s="80" t="str">
        <f t="shared" si="37"/>
        <v/>
      </c>
      <c r="G301" s="80" t="str">
        <f t="shared" si="38"/>
        <v/>
      </c>
      <c r="H301" s="80"/>
      <c r="I301" s="79" t="str">
        <f t="shared" si="43"/>
        <v/>
      </c>
    </row>
    <row r="302" spans="2:9" x14ac:dyDescent="0.3">
      <c r="B302" s="12" t="str">
        <f t="shared" si="41"/>
        <v/>
      </c>
      <c r="C302" s="82" t="str">
        <f t="shared" si="42"/>
        <v/>
      </c>
      <c r="D302" s="81" t="str">
        <f t="shared" si="39"/>
        <v/>
      </c>
      <c r="E302" s="80" t="str">
        <f t="shared" si="40"/>
        <v/>
      </c>
      <c r="F302" s="80" t="str">
        <f t="shared" si="37"/>
        <v/>
      </c>
      <c r="G302" s="80" t="str">
        <f t="shared" si="38"/>
        <v/>
      </c>
      <c r="H302" s="80"/>
      <c r="I302" s="79" t="str">
        <f t="shared" si="43"/>
        <v/>
      </c>
    </row>
    <row r="303" spans="2:9" x14ac:dyDescent="0.3">
      <c r="B303" s="12" t="str">
        <f t="shared" si="41"/>
        <v/>
      </c>
      <c r="C303" s="82" t="str">
        <f t="shared" si="42"/>
        <v/>
      </c>
      <c r="D303" s="81" t="str">
        <f t="shared" si="39"/>
        <v/>
      </c>
      <c r="E303" s="80" t="str">
        <f t="shared" si="40"/>
        <v/>
      </c>
      <c r="F303" s="80" t="str">
        <f t="shared" si="37"/>
        <v/>
      </c>
      <c r="G303" s="80" t="str">
        <f t="shared" si="38"/>
        <v/>
      </c>
      <c r="H303" s="80"/>
      <c r="I303" s="79" t="str">
        <f t="shared" si="43"/>
        <v/>
      </c>
    </row>
    <row r="304" spans="2:9" x14ac:dyDescent="0.3">
      <c r="B304" s="12" t="str">
        <f t="shared" si="41"/>
        <v/>
      </c>
      <c r="C304" s="82" t="str">
        <f t="shared" si="42"/>
        <v/>
      </c>
      <c r="D304" s="81" t="str">
        <f t="shared" si="39"/>
        <v/>
      </c>
      <c r="E304" s="80" t="str">
        <f t="shared" si="40"/>
        <v/>
      </c>
      <c r="F304" s="80" t="str">
        <f t="shared" si="37"/>
        <v/>
      </c>
      <c r="G304" s="80" t="str">
        <f t="shared" si="38"/>
        <v/>
      </c>
      <c r="H304" s="80"/>
      <c r="I304" s="79" t="str">
        <f t="shared" si="43"/>
        <v/>
      </c>
    </row>
    <row r="305" spans="2:9" x14ac:dyDescent="0.3">
      <c r="B305" s="12" t="str">
        <f t="shared" si="41"/>
        <v/>
      </c>
      <c r="C305" s="82" t="str">
        <f t="shared" si="42"/>
        <v/>
      </c>
      <c r="D305" s="81" t="str">
        <f t="shared" si="39"/>
        <v/>
      </c>
      <c r="E305" s="80" t="str">
        <f t="shared" si="40"/>
        <v/>
      </c>
      <c r="F305" s="80" t="str">
        <f t="shared" si="37"/>
        <v/>
      </c>
      <c r="G305" s="80" t="str">
        <f t="shared" si="38"/>
        <v/>
      </c>
      <c r="H305" s="80"/>
      <c r="I305" s="79" t="str">
        <f t="shared" si="43"/>
        <v/>
      </c>
    </row>
    <row r="306" spans="2:9" x14ac:dyDescent="0.3">
      <c r="B306" s="12" t="str">
        <f t="shared" si="41"/>
        <v/>
      </c>
      <c r="C306" s="82" t="str">
        <f t="shared" si="42"/>
        <v/>
      </c>
      <c r="D306" s="81" t="str">
        <f t="shared" si="39"/>
        <v/>
      </c>
      <c r="E306" s="80" t="str">
        <f t="shared" si="40"/>
        <v/>
      </c>
      <c r="F306" s="80" t="str">
        <f t="shared" si="37"/>
        <v/>
      </c>
      <c r="G306" s="80" t="str">
        <f t="shared" si="38"/>
        <v/>
      </c>
      <c r="H306" s="80"/>
      <c r="I306" s="79" t="str">
        <f t="shared" si="43"/>
        <v/>
      </c>
    </row>
    <row r="307" spans="2:9" x14ac:dyDescent="0.3">
      <c r="B307" s="12" t="str">
        <f t="shared" si="41"/>
        <v/>
      </c>
      <c r="C307" s="82" t="str">
        <f t="shared" si="42"/>
        <v/>
      </c>
      <c r="D307" s="81" t="str">
        <f t="shared" si="39"/>
        <v/>
      </c>
      <c r="E307" s="80" t="str">
        <f t="shared" si="40"/>
        <v/>
      </c>
      <c r="F307" s="80" t="str">
        <f t="shared" ref="F307:F318" si="44">IF(ISNUMBER($D307)=TRUE,$D307*$D$13,"")</f>
        <v/>
      </c>
      <c r="G307" s="80" t="str">
        <f t="shared" ref="G307:G318" si="45">IF(ISNUMBER($D307)=TRUE,$D307*$E$13,"")</f>
        <v/>
      </c>
      <c r="H307" s="80"/>
      <c r="I307" s="79" t="str">
        <f t="shared" si="43"/>
        <v/>
      </c>
    </row>
    <row r="308" spans="2:9" x14ac:dyDescent="0.3">
      <c r="B308" s="12" t="str">
        <f t="shared" si="41"/>
        <v/>
      </c>
      <c r="C308" s="82" t="str">
        <f t="shared" si="42"/>
        <v/>
      </c>
      <c r="D308" s="81" t="str">
        <f t="shared" si="39"/>
        <v/>
      </c>
      <c r="E308" s="80" t="str">
        <f t="shared" si="40"/>
        <v/>
      </c>
      <c r="F308" s="80" t="str">
        <f t="shared" si="44"/>
        <v/>
      </c>
      <c r="G308" s="80" t="str">
        <f t="shared" si="45"/>
        <v/>
      </c>
      <c r="H308" s="80"/>
      <c r="I308" s="79" t="str">
        <f t="shared" si="43"/>
        <v/>
      </c>
    </row>
    <row r="309" spans="2:9" x14ac:dyDescent="0.3">
      <c r="B309" s="12" t="str">
        <f t="shared" si="41"/>
        <v/>
      </c>
      <c r="C309" s="82" t="str">
        <f t="shared" si="42"/>
        <v/>
      </c>
      <c r="D309" s="81" t="str">
        <f t="shared" si="39"/>
        <v/>
      </c>
      <c r="E309" s="80" t="str">
        <f t="shared" si="40"/>
        <v/>
      </c>
      <c r="F309" s="80" t="str">
        <f t="shared" si="44"/>
        <v/>
      </c>
      <c r="G309" s="80" t="str">
        <f t="shared" si="45"/>
        <v/>
      </c>
      <c r="H309" s="80"/>
      <c r="I309" s="79" t="str">
        <f t="shared" si="43"/>
        <v/>
      </c>
    </row>
    <row r="310" spans="2:9" x14ac:dyDescent="0.3">
      <c r="B310" s="12" t="str">
        <f t="shared" si="41"/>
        <v/>
      </c>
      <c r="C310" s="82" t="str">
        <f t="shared" si="42"/>
        <v/>
      </c>
      <c r="D310" s="81" t="str">
        <f t="shared" si="39"/>
        <v/>
      </c>
      <c r="E310" s="80" t="str">
        <f t="shared" si="40"/>
        <v/>
      </c>
      <c r="F310" s="80" t="str">
        <f t="shared" si="44"/>
        <v/>
      </c>
      <c r="G310" s="80" t="str">
        <f t="shared" si="45"/>
        <v/>
      </c>
      <c r="H310" s="80"/>
      <c r="I310" s="79" t="str">
        <f t="shared" si="43"/>
        <v/>
      </c>
    </row>
    <row r="311" spans="2:9" x14ac:dyDescent="0.3">
      <c r="B311" s="12" t="str">
        <f t="shared" si="41"/>
        <v/>
      </c>
      <c r="C311" s="82" t="str">
        <f t="shared" si="42"/>
        <v/>
      </c>
      <c r="D311" s="81" t="str">
        <f t="shared" si="39"/>
        <v/>
      </c>
      <c r="E311" s="80" t="str">
        <f t="shared" si="40"/>
        <v/>
      </c>
      <c r="F311" s="80" t="str">
        <f t="shared" si="44"/>
        <v/>
      </c>
      <c r="G311" s="80" t="str">
        <f t="shared" si="45"/>
        <v/>
      </c>
      <c r="H311" s="80"/>
      <c r="I311" s="79" t="str">
        <f t="shared" si="43"/>
        <v/>
      </c>
    </row>
    <row r="312" spans="2:9" x14ac:dyDescent="0.3">
      <c r="B312" s="12" t="str">
        <f t="shared" si="41"/>
        <v/>
      </c>
      <c r="C312" s="82" t="str">
        <f t="shared" si="42"/>
        <v/>
      </c>
      <c r="D312" s="81" t="str">
        <f t="shared" si="39"/>
        <v/>
      </c>
      <c r="E312" s="80" t="str">
        <f t="shared" si="40"/>
        <v/>
      </c>
      <c r="F312" s="80" t="str">
        <f t="shared" si="44"/>
        <v/>
      </c>
      <c r="G312" s="80" t="str">
        <f t="shared" si="45"/>
        <v/>
      </c>
      <c r="H312" s="80"/>
      <c r="I312" s="79" t="str">
        <f t="shared" si="43"/>
        <v/>
      </c>
    </row>
    <row r="313" spans="2:9" x14ac:dyDescent="0.3">
      <c r="B313" s="12" t="str">
        <f t="shared" si="41"/>
        <v/>
      </c>
      <c r="C313" s="82" t="str">
        <f t="shared" si="42"/>
        <v/>
      </c>
      <c r="D313" s="81" t="str">
        <f t="shared" si="39"/>
        <v/>
      </c>
      <c r="E313" s="80" t="str">
        <f t="shared" si="40"/>
        <v/>
      </c>
      <c r="F313" s="80" t="str">
        <f t="shared" si="44"/>
        <v/>
      </c>
      <c r="G313" s="80" t="str">
        <f t="shared" si="45"/>
        <v/>
      </c>
      <c r="H313" s="80"/>
      <c r="I313" s="79" t="str">
        <f t="shared" si="43"/>
        <v/>
      </c>
    </row>
    <row r="314" spans="2:9" x14ac:dyDescent="0.3">
      <c r="B314" s="12" t="str">
        <f t="shared" si="41"/>
        <v/>
      </c>
      <c r="C314" s="82" t="str">
        <f t="shared" si="42"/>
        <v/>
      </c>
      <c r="D314" s="81" t="str">
        <f t="shared" si="39"/>
        <v/>
      </c>
      <c r="E314" s="80" t="str">
        <f t="shared" si="40"/>
        <v/>
      </c>
      <c r="F314" s="80" t="str">
        <f t="shared" si="44"/>
        <v/>
      </c>
      <c r="G314" s="80" t="str">
        <f t="shared" si="45"/>
        <v/>
      </c>
      <c r="H314" s="80"/>
      <c r="I314" s="79" t="str">
        <f t="shared" si="43"/>
        <v/>
      </c>
    </row>
    <row r="315" spans="2:9" x14ac:dyDescent="0.3">
      <c r="B315" s="12" t="str">
        <f t="shared" si="41"/>
        <v/>
      </c>
      <c r="C315" s="82" t="str">
        <f t="shared" si="42"/>
        <v/>
      </c>
      <c r="D315" s="81" t="str">
        <f t="shared" si="39"/>
        <v/>
      </c>
      <c r="E315" s="80" t="str">
        <f t="shared" si="40"/>
        <v/>
      </c>
      <c r="F315" s="80" t="str">
        <f t="shared" si="44"/>
        <v/>
      </c>
      <c r="G315" s="80" t="str">
        <f t="shared" si="45"/>
        <v/>
      </c>
      <c r="H315" s="80"/>
      <c r="I315" s="79" t="str">
        <f t="shared" si="43"/>
        <v/>
      </c>
    </row>
    <row r="316" spans="2:9" x14ac:dyDescent="0.3">
      <c r="B316" s="12" t="str">
        <f t="shared" si="41"/>
        <v/>
      </c>
      <c r="C316" s="82" t="str">
        <f t="shared" si="42"/>
        <v/>
      </c>
      <c r="D316" s="81" t="str">
        <f t="shared" si="39"/>
        <v/>
      </c>
      <c r="E316" s="80" t="str">
        <f t="shared" si="40"/>
        <v/>
      </c>
      <c r="F316" s="80" t="str">
        <f t="shared" si="44"/>
        <v/>
      </c>
      <c r="G316" s="80" t="str">
        <f t="shared" si="45"/>
        <v/>
      </c>
      <c r="H316" s="80"/>
      <c r="I316" s="79" t="str">
        <f t="shared" si="43"/>
        <v/>
      </c>
    </row>
    <row r="317" spans="2:9" x14ac:dyDescent="0.3">
      <c r="B317" s="12" t="str">
        <f t="shared" si="41"/>
        <v/>
      </c>
      <c r="C317" s="82" t="str">
        <f t="shared" si="42"/>
        <v/>
      </c>
      <c r="D317" s="81" t="str">
        <f t="shared" si="39"/>
        <v/>
      </c>
      <c r="E317" s="80" t="str">
        <f t="shared" si="40"/>
        <v/>
      </c>
      <c r="F317" s="80" t="str">
        <f t="shared" si="44"/>
        <v/>
      </c>
      <c r="G317" s="80" t="str">
        <f t="shared" si="45"/>
        <v/>
      </c>
      <c r="H317" s="80"/>
      <c r="I317" s="79" t="str">
        <f t="shared" si="43"/>
        <v/>
      </c>
    </row>
    <row r="318" spans="2:9" x14ac:dyDescent="0.3">
      <c r="B318" s="12" t="str">
        <f t="shared" si="41"/>
        <v/>
      </c>
      <c r="C318" s="82" t="str">
        <f t="shared" si="42"/>
        <v/>
      </c>
      <c r="D318" s="81" t="str">
        <f t="shared" si="39"/>
        <v/>
      </c>
      <c r="E318" s="80" t="str">
        <f t="shared" si="40"/>
        <v/>
      </c>
      <c r="F318" s="80" t="str">
        <f t="shared" si="44"/>
        <v/>
      </c>
      <c r="G318" s="80" t="str">
        <f t="shared" si="45"/>
        <v/>
      </c>
      <c r="H318" s="80"/>
      <c r="I318" s="79" t="str">
        <f t="shared" si="43"/>
        <v/>
      </c>
    </row>
  </sheetData>
  <conditionalFormatting sqref="H20:H29">
    <cfRule type="cellIs" dxfId="0" priority="1" operator="lessThan">
      <formula>10</formula>
    </cfRule>
  </conditionalFormatting>
  <pageMargins left="0.7" right="0.7" top="0.75" bottom="0.75" header="0.3" footer="0.3"/>
  <pageSetup orientation="portrait" horizontalDpi="300" verticalDpi="30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FDE0AE-CDB0-42C4-B7A3-3E6295447365}">
  <dimension ref="A1"/>
  <sheetViews>
    <sheetView topLeftCell="I76" zoomScale="25" zoomScaleNormal="25" workbookViewId="0">
      <selection activeCell="AA256" sqref="AA256"/>
    </sheetView>
  </sheetViews>
  <sheetFormatPr defaultRowHeight="14.4" x14ac:dyDescent="0.3"/>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Revision</vt:lpstr>
      <vt:lpstr>Reasoning-V1</vt:lpstr>
      <vt:lpstr>Concept-V1</vt:lpstr>
      <vt:lpstr>Concept</vt:lpstr>
      <vt:lpstr>Tool Config</vt:lpstr>
      <vt:lpstr>UI-v1</vt:lpstr>
      <vt:lpstr>Simulation</vt:lpstr>
      <vt:lpstr>UI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Huy Luong</dc:creator>
  <cp:lastModifiedBy>Admin</cp:lastModifiedBy>
  <dcterms:created xsi:type="dcterms:W3CDTF">2022-10-14T08:38:03Z</dcterms:created>
  <dcterms:modified xsi:type="dcterms:W3CDTF">2023-07-14T12:19:55Z</dcterms:modified>
</cp:coreProperties>
</file>